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2715" windowWidth="14310" windowHeight="7230" activeTab="8"/>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s>
  <definedNames>
    <definedName name="_xlnm.Print_Titles" localSheetId="0">'Прил 1'!$11:$12</definedName>
    <definedName name="_xlnm.Print_Area" localSheetId="0">'Прил 1'!$A$1:$G$30</definedName>
  </definedNames>
  <calcPr fullCalcOnLoad="1"/>
</workbook>
</file>

<file path=xl/sharedStrings.xml><?xml version="1.0" encoding="utf-8"?>
<sst xmlns="http://schemas.openxmlformats.org/spreadsheetml/2006/main" count="12370" uniqueCount="1480">
  <si>
    <t>Муниципальное казенное учреждение "Управление капитального строительства"</t>
  </si>
  <si>
    <t>131</t>
  </si>
  <si>
    <t>Функционирование муниципального казенного учреждения "Управление капитального строительства"</t>
  </si>
  <si>
    <t>9530000000</t>
  </si>
  <si>
    <t>Обеспечение деятельности (оказание услуг) подведомственных учреждений в рамках непрограммных расходов отдельных учреждений муниципального образования</t>
  </si>
  <si>
    <t>9530087050</t>
  </si>
  <si>
    <t>Разработка проектно-сметной документации "Проект внешних сетей холодного водоснабжения города Шарыпово в 4 микрорайоне" в рамках подпрограммы "Обеспечение реализации муниципальной программы и прочие мероприятия"</t>
  </si>
  <si>
    <t>0330088130</t>
  </si>
  <si>
    <t>Муниципальное  казенное учреждение "Служба городского хозяйства"</t>
  </si>
  <si>
    <t>Видеомониторинг и управление сетевыми камерами и серверами в рамках подпрограммы "Обеспечение безопасности населения муниципального образования "город Шарыпово Красноярского края"</t>
  </si>
  <si>
    <t>0420088020</t>
  </si>
  <si>
    <t>Подпрограмма "Обеспечение сохранности, модернизация и развитие сети автомобильных дорог"</t>
  </si>
  <si>
    <t>0910000000</t>
  </si>
  <si>
    <t>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"Обеспечение сохранности, модернизация и развитие сети автомобильных дорог"</t>
  </si>
  <si>
    <t>091007393А</t>
  </si>
  <si>
    <t>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"Обеспечение сохранности, модернизация и развитие сети автомобильных дорог"</t>
  </si>
  <si>
    <t>091007393Б</t>
  </si>
  <si>
    <t>Cодержание автомобильных дорог общего пользования местного значения городских округов, городских и сельских поселений за счет средств дорожного фонда города Шарыпово в рамках подпрограммы "Обеспечение сохранности, модернизация и развитие сети автомобильных дорог"</t>
  </si>
  <si>
    <t>0910085780</t>
  </si>
  <si>
    <t>Ремонт участков внутриквартальных автомобильных дорог и тротуаров на территории города Шарыпово в рамках подпрограммы "Обеспечение сохранности, модернизация и развитие сети автомобильных дорог"</t>
  </si>
  <si>
    <t>0910088160</t>
  </si>
  <si>
    <t>Оплата услуг по оценке качества работ по ремонту асфальтобетонных покрытий автомобильных дорог</t>
  </si>
  <si>
    <t>0910088170</t>
  </si>
  <si>
    <t>Долевое финансирование на содержание автомобильных дорог общего пользования местного значения городских округов в рамках подпрограммы "Обеспечение сохранности, модернизация и развитие сети автомобильных дорог"</t>
  </si>
  <si>
    <t>09100S393А</t>
  </si>
  <si>
    <t>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"Обеспечение сохранности, модернизация и развитие сети автомобильных дорог"</t>
  </si>
  <si>
    <t>09100S393Б</t>
  </si>
  <si>
    <t>Долевое финансирование на проведение ремонта дворовых территорий многоквартирных домов, проездов к дворовым территориям многоквартирных домов городских округов с численностью населения менее 500 тысяч человек в рамках подпрограммы "Обеспечение сохранности, модернизация и развитие сети автомобильных дорог"</t>
  </si>
  <si>
    <t>09100S3940</t>
  </si>
  <si>
    <t>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t>
  </si>
  <si>
    <t>0920074920</t>
  </si>
  <si>
    <t>Выполнение работ (услуг) по содержанию, ремонту средств регулирования дорожного движения  на участках автодорог местного значения в рамках подпрограммы "Повышение безопасности дорожного движения"</t>
  </si>
  <si>
    <t>0920087200</t>
  </si>
  <si>
    <t>Устройство светофорных объектов на территории города Шарыпово в рамках подпрограммы "Повышение безопасности дорожного движения"</t>
  </si>
  <si>
    <t>0920088140</t>
  </si>
  <si>
    <t>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t>
  </si>
  <si>
    <t>09200S4920</t>
  </si>
  <si>
    <t>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"Предупреждение, спасение, помощь населению муниципального образования "город Шарыпово</t>
  </si>
  <si>
    <t>0410075180</t>
  </si>
  <si>
    <t>Подпрограмма "Энергосбережение и повышение энергетической эффективности в муниципальном образовании "город Шарыпово Красноярского края"</t>
  </si>
  <si>
    <t>0310000000</t>
  </si>
  <si>
    <t>Установка индивидуальных приборов учета в муниципальных жилых помещения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</si>
  <si>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0310087080</t>
  </si>
  <si>
    <t>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"город Шарыпово Красноярского края" в рамках подпрограммы "Энергосбережение и повышение энергетической эффективности в муниципальном образовании "город Шарыпово Красноярского края"</t>
  </si>
  <si>
    <t>0310087560</t>
  </si>
  <si>
    <t>Расходы по содержанию жилых помещений, предоставляемых по договорам социального найма, договорам найма жилых помещений муниципального жилищного фонда в рамках подпрограммы "Обеспечение реализации муниципальной программы и прочие мероприятия"</t>
  </si>
  <si>
    <t>0330087150</t>
  </si>
  <si>
    <t>Реализация отдельных мер по обеспечению ограничения платы граждан за коммунальные услуги в рамках подпрограммы "Обеспечение реализации муниципальной программы и прочие мероприятия"</t>
  </si>
  <si>
    <t>0330075700</t>
  </si>
  <si>
    <t>Субсидии на возмещение разницы между экономически обоснованными расходами по содержанию и эксплуатации бани поселка Дубинино в рамках подпрограммы "Обеспечение реализации муниципальной программы и прочие мероприятия"</t>
  </si>
  <si>
    <t>0330087160</t>
  </si>
  <si>
    <t>Обеспечение муниципальных учреждений на реализацию ими отдельных расходных обязательств в рамках подпрограммы "Организация проведения работ (услуг) по благоустройству города"</t>
  </si>
  <si>
    <t>0320075110</t>
  </si>
  <si>
    <t>Реализация проектов по благоустройству территорий поселений, городских округов в рамках подпрограммы "Организация проведения работ (услуг) по благоустройству города"</t>
  </si>
  <si>
    <t>0320077410</t>
  </si>
  <si>
    <t>Оплата услуг за потребленную электрическую энергию (уличное освещение) в рамках подпрограммы "Организация проведения работ (услуг) по благоустройству города"</t>
  </si>
  <si>
    <t>0320087000</t>
  </si>
  <si>
    <t>Оплата услуг на содержание, ремонт оборудования уличного освещения в рамках подпрограммы "Организация проведения работ (услуг) по благоустройству города"</t>
  </si>
  <si>
    <t>0320087010</t>
  </si>
  <si>
    <t>Оплата работ (услуг) в части озеления муниципального образования в рамках подпрограммы "Организация проведения работ (услуг) по благоустройству города"</t>
  </si>
  <si>
    <t>0320087020</t>
  </si>
  <si>
    <t>Оплата работ (услуг) по содержанию и уходу за зелеными насаждениями на территории муниципального образования в рамках подпрограммы "Организация проведения работ (услуг) по благоустройству города"</t>
  </si>
  <si>
    <t>0320087030</t>
  </si>
  <si>
    <t>Оплата работ (услуг) по организации и содержанию мест захоронения в рамках подпрограммы "Организация проведения работ (услуг) по благоустройству города"</t>
  </si>
  <si>
    <t>0320087060</t>
  </si>
  <si>
    <t>Оплата работ (услуг) по содержанию и ремонту имущества в рамках подпрограммы "Организация проведения работ (услуг) по благоустройству города"</t>
  </si>
  <si>
    <t>0320087070</t>
  </si>
  <si>
    <t>Оплата работ (услуг) по подготовке и организации городских праздников в рамках подпрограммы "Организация проведения работ (услуг) по благоустройству города"</t>
  </si>
  <si>
    <t>0320087110</t>
  </si>
  <si>
    <t>Долевое финансирование мероприятий на реализацию проектов по благоустройству территорий поселений, городских округов за счет бюджета города в рамках подпрограммы "Организация проведения работ (услуг) по благоустройству города"</t>
  </si>
  <si>
    <t>03200S7410</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</si>
  <si>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t>
  </si>
  <si>
    <t>0330075110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</si>
  <si>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реализации муниципальной программы и прочие мероприятия"</t>
  </si>
  <si>
    <t>0330075710</t>
  </si>
  <si>
    <t>Долевое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"Обеспечение реализации муниципальной программы и прочие мероприятия"</t>
  </si>
  <si>
    <t>03300S5710</t>
  </si>
  <si>
    <t>Ремонт деревянного покрытия сцены у стадиона "Энергия" и большой переносной сцены в рамках подпрограммы "Организация проведения работ (услуг) по благоустройству города"</t>
  </si>
  <si>
    <t>0320088110</t>
  </si>
  <si>
    <t>Шарыповский городской Совет депутатов</t>
  </si>
  <si>
    <t>Непрограммные расходы представительного органа местного самоуправления</t>
  </si>
  <si>
    <t>9300000000</t>
  </si>
  <si>
    <t>Функционирование представительного органа муниципального образования</t>
  </si>
  <si>
    <t>9310000000</t>
  </si>
  <si>
    <t>9310077480</t>
  </si>
  <si>
    <t>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t>
  </si>
  <si>
    <t>9310085160</t>
  </si>
  <si>
    <t>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t>
  </si>
  <si>
    <t>9310085690</t>
  </si>
  <si>
    <t>Прочие расходы в рамках непрграммных расходов представительного органа муниципального образования</t>
  </si>
  <si>
    <t>9310085700</t>
  </si>
  <si>
    <t>Управление социальной защиты населения Администрации города Шарыпово</t>
  </si>
  <si>
    <t>0250000000</t>
  </si>
  <si>
    <t>Доплаты к пенсиям государственных служащих субъектов Российской Федерации и муниципальных служащих в рамках подпрограммы "Обеспечение реализации муниципальной целевой программы и прочие мероприятия"</t>
  </si>
  <si>
    <t>0250085610</t>
  </si>
  <si>
    <t>Публичные нормативные социальные выплаты гражданам</t>
  </si>
  <si>
    <t>310</t>
  </si>
  <si>
    <t>Подпрограмма "Повышение качества и доступности социальных услуг населению"</t>
  </si>
  <si>
    <t>0230000000</t>
  </si>
  <si>
    <t>Субвенция на финансирование расходов по социальному обслуживанию населения, в том числе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населению"</t>
  </si>
  <si>
    <t>0230001510</t>
  </si>
  <si>
    <t>Подпрограмма "Социальная поддержка семей, имеющих детей"</t>
  </si>
  <si>
    <t>0220000000</t>
  </si>
  <si>
    <t>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t>
  </si>
  <si>
    <t>0220002750</t>
  </si>
  <si>
    <t>Обеспечение бесплатного проезда детей и лиц, сопровождающих организационные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t>
  </si>
  <si>
    <t>0220006400</t>
  </si>
  <si>
    <t>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муниципальной программы и прочие мероприятия"</t>
  </si>
  <si>
    <t>0250075130</t>
  </si>
  <si>
    <t>Приложение 7</t>
  </si>
  <si>
    <t>Расходы бюджета по целевым статьям (муниципальным программам города Шарыпово и непрограммным направлениям деятельности), группам и подгруппам видов расходов, разделам, подразделам классификации расходов бюджета города за 2016 год</t>
  </si>
  <si>
    <t>Бюджетная роспсиь с учетом изименений</t>
  </si>
  <si>
    <t>Процент исполнения,%</t>
  </si>
  <si>
    <t>Приложение 8</t>
  </si>
  <si>
    <t>"Об исполнении бюджета города за 2016г."</t>
  </si>
  <si>
    <t xml:space="preserve">от 23.05.2017 № 24-84         </t>
  </si>
  <si>
    <t xml:space="preserve">Объем и перечень дотаций, субвенций, субсидий и иных межбюджетных трансфертов, </t>
  </si>
  <si>
    <t>реализованных  за 2016 год</t>
  </si>
  <si>
    <t>Наименование дотаций, субвенций, субсидий и иных межбюджетных трансфертов</t>
  </si>
  <si>
    <t xml:space="preserve">Приложение 9  </t>
  </si>
  <si>
    <t xml:space="preserve">к Решению Шарыповского городского </t>
  </si>
  <si>
    <t xml:space="preserve">"Об исполнении бюджета города Шарыпово на 2016 год" </t>
  </si>
  <si>
    <t>Программа муниципальных внутренних заимствований г.Шарыпово в 2016 году</t>
  </si>
  <si>
    <t xml:space="preserve">Внутренние заимствования (привлечение/ погашение)
</t>
  </si>
  <si>
    <t>План               с учетом изменений</t>
  </si>
  <si>
    <t>1.</t>
  </si>
  <si>
    <t>Кредиты кредитных организаций</t>
  </si>
  <si>
    <t>1.1.</t>
  </si>
  <si>
    <t>получение</t>
  </si>
  <si>
    <t>1.2.</t>
  </si>
  <si>
    <t xml:space="preserve">погашение </t>
  </si>
  <si>
    <t>2.</t>
  </si>
  <si>
    <t>Бюджетные кредиты  от других    бюджетов бюджетной системы Российской  Федерации</t>
  </si>
  <si>
    <t>2.1.</t>
  </si>
  <si>
    <t>2.2.</t>
  </si>
  <si>
    <t>3.</t>
  </si>
  <si>
    <t>Общий объем заимствований, направляемых на покрытие дефицита бюджета и погашение долговых обязательств</t>
  </si>
  <si>
    <t>3.1.</t>
  </si>
  <si>
    <t>3.2.</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</si>
  <si>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ппочие мкроприятия в области образования"</t>
  </si>
  <si>
    <t>0150010220</t>
  </si>
  <si>
    <t>Обеспечение муниципальных учреждений на реализацию ими отдельных расходных обязательств в рамках подпрограммы "Обеспечение реализации муниципальной программы и прочие мероприятия в области образования"</t>
  </si>
  <si>
    <t>0150075110</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</si>
  <si>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t>
  </si>
  <si>
    <t>0150075520</t>
  </si>
  <si>
    <t>0150077480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</si>
  <si>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t>
  </si>
  <si>
    <t>0150085160</t>
  </si>
  <si>
    <t>Обеспечение деятельности (оказание услуг) подведомственных учреждений в сфере бухгалтерского учета и отчетности, технического обеспечения в рамках подпрограммы "Обеспечение реализации муниципальной программы и прочие мероприятия в области образования"</t>
  </si>
  <si>
    <t>0150085170</t>
  </si>
  <si>
    <t>Обеспечение деятельности (оказание услуг) подведомственных учреждений в сфере информационно-методического обеспечения деятельности образовательных учреждений  в рамках подпрограммы "Обеспечение реализации муниципальной программы и прочие мероприятия в области образования"</t>
  </si>
  <si>
    <t>0150085190</t>
  </si>
  <si>
    <t>Реализация государственных полномочий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t>
  </si>
  <si>
    <t>0110075540</t>
  </si>
  <si>
    <t>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t>
  </si>
  <si>
    <t>0110075560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</si>
  <si>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</si>
  <si>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</si>
  <si>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</si>
  <si>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</si>
  <si>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Оплата исполнительных листов по выплате компенсации части родительской платы, взимаемой за содержание ребенка в дошкольном образовательном учреждении</t>
  </si>
  <si>
    <t>0110088150</t>
  </si>
  <si>
    <t>Администрация поселка Горячегорск в городе Шарыпово</t>
  </si>
  <si>
    <t>018</t>
  </si>
  <si>
    <t>Функционирование Администрации поселка Горячегорск в городе Шарыпово</t>
  </si>
  <si>
    <t>9510000000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</si>
  <si>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</si>
  <si>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9510010210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</si>
  <si>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учреждений муниципального образования</t>
  </si>
  <si>
    <t>9510010220</t>
  </si>
  <si>
    <t>Руководство и управление в сфере установленных функций в рамках непрограммных расходов отдельных учреждений муниципального образования</t>
  </si>
  <si>
    <t>9510085160</t>
  </si>
  <si>
    <t>Осуществление первичного воинского учета на территориях, где отсутствуют военные комиссариаты в рамках непрограммных расходов отдельных учреждений муниципального образования</t>
  </si>
  <si>
    <t>9510051180</t>
  </si>
  <si>
    <t>Расходы на обеспечение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</si>
  <si>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0410074120</t>
  </si>
  <si>
    <t>Обеспечение деятельности (оказание услуг) муниципального пожарного поста в поселке Горячегорск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</si>
  <si>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0410087220</t>
  </si>
  <si>
    <t>Обеспечение мер пожарной безопасности муниципального образования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</si>
  <si>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0410087820</t>
  </si>
  <si>
    <t>Муниципальная программа муниципального образования город Шарыпово  "Реформирование и модернизация жилищно-коммунального хозяйства и повышение энергетической эффективности муниципального образования "город Шарыпово Красноярского края"</t>
  </si>
  <si>
    <t>0300000000</t>
  </si>
  <si>
    <t>Подпрограмма "Обеспечение реализации муниципальной программы и прочие мероприятия"</t>
  </si>
  <si>
    <t>0330000000</t>
  </si>
  <si>
    <t>Организация общественных работ для граждан, зарегистрированных в органах службы занятости в целях поиска подходящей работы и безработных граждан в рамках подпрограммы "Обеспечение реализации муниципальной программы и прочие мероприятия"</t>
  </si>
  <si>
    <t>0330087130</t>
  </si>
  <si>
    <t>Подпрограмма "Организация проведения работ (услуг) по благоустройству города"</t>
  </si>
  <si>
    <t>0320000000</t>
  </si>
  <si>
    <t>Финансовое обеспечение прочих мероприятий в области благоустройства в рамках подпрограммы "Организация проведения работ (услуг) по благоустройству города"</t>
  </si>
  <si>
    <t>0320087100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</si>
  <si>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</si>
  <si>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0330010210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</si>
  <si>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t>
  </si>
  <si>
    <t>0330010220</t>
  </si>
  <si>
    <t>Обеспечение деятельности (оказание услуг) подведомственных учреждений в сфере жилищно-коммунального хозяйства в рамках подпрограммы "Обеспечение реализации муниципальной программы и прочие мероприятия"</t>
  </si>
  <si>
    <t>0330087050</t>
  </si>
  <si>
    <t>Контрольно-счетная палата города Шарыпово</t>
  </si>
  <si>
    <t>019</t>
  </si>
  <si>
    <t>Непрограммные расходы Контрольно-счетной палаты муниципального образования</t>
  </si>
  <si>
    <t>9400000000</t>
  </si>
  <si>
    <t>Функционирование Контрольно-счетной палаты муниципального образования</t>
  </si>
  <si>
    <t>9410000000</t>
  </si>
  <si>
    <t>Руководство и управление в сфере установленных функций в рамках непрограммных расходов Контрольно-счетной палаты муниципального образования</t>
  </si>
  <si>
    <t>9410085160</t>
  </si>
  <si>
    <t>Администрация поселка Дубинино города Шарыпово</t>
  </si>
  <si>
    <t>Функционирование Администрации поселка Дубинино города Шарыпово</t>
  </si>
  <si>
    <t>9520000000</t>
  </si>
  <si>
    <t>9520051180</t>
  </si>
  <si>
    <t>Софинансирование расходов на обеспечение первичных мер пожарной безопасности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</si>
  <si>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04100S4120</t>
  </si>
  <si>
    <t>Отдел культуры администрации г.Шарыпово</t>
  </si>
  <si>
    <t>Подпрограмма "Обеспечение условий реализации программы и прочие мероприятия"</t>
  </si>
  <si>
    <t>0530000000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</si>
  <si>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</si>
  <si>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</si>
  <si>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t>
  </si>
  <si>
    <t>0530010220</t>
  </si>
  <si>
    <t>Персональные выплаты, устанавливаемые в целях повышения оплаты труда молодым специалистам в рамках подпрограммы "Обеспечение условий реализации программы и прочие мероприятия"</t>
  </si>
  <si>
    <t>0530010310</t>
  </si>
  <si>
    <t>Персональные выплаты, устанавливаемые с учетом опыта работы при наличии ученой степени, почетного звания, нагрудного знака (значка)</t>
  </si>
  <si>
    <t>0530010320</t>
  </si>
  <si>
    <t>Поддержка социокультурных проектов муниципальных учреждений культуры и образовательных учреждений в области культуры в рамках подпрограммы "Обеспечение условий реализации программы и прочие мероприятия"</t>
  </si>
  <si>
    <t>0530074810</t>
  </si>
  <si>
    <t>Обеспечение муниципальных учреждений на реализацию ими отдельных расходных обязательств в рамках подпрограммы "Обеспечение условий реализации программы и прочие мероприятия"</t>
  </si>
  <si>
    <t>0530075110</t>
  </si>
  <si>
    <t>Обеспечение деятельности (оказание услуг) подведомственных учреждений дополнительного образования в рамках подпрограммы "Обеспечение условий реализации программы и прочие мероприятия"</t>
  </si>
  <si>
    <t>0530085270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</si>
  <si>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"Обеспечение условий реализации программы и прочие мероприятия"</t>
  </si>
  <si>
    <t>05300S4810</t>
  </si>
  <si>
    <t>Подпрограмма "Сохранение культурного наследия"</t>
  </si>
  <si>
    <t>0510000000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</si>
  <si>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</si>
  <si>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</si>
  <si>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"Сохранение культурного наследия"</t>
  </si>
  <si>
    <t>0510010220</t>
  </si>
  <si>
    <t>Персональные выплаты, устанавливаемые в целях повышения оплаты труда молодым специалистам в рамках подпрограммы "Сохранение культурного наследия"</t>
  </si>
  <si>
    <t>0510010310</t>
  </si>
  <si>
    <t>Комплектование книжных фондов библиотек муниципальных образований за счет федерального бюджета в рамках подпрограммы "Сохранение культурного наследия"</t>
  </si>
  <si>
    <t>0510051440</t>
  </si>
  <si>
    <t>Расходы на организационную и материально-техническую модернизацию муниципальных библиотек в рамках подпрограммы "Сохранение культурного наследия"</t>
  </si>
  <si>
    <t>0510074490</t>
  </si>
  <si>
    <t>Комплектование книжных фондов библиотек муниципальных образований Красноярского края в рамках подпрограммы "Сохранение культурного наследия"</t>
  </si>
  <si>
    <t>0510074880</t>
  </si>
  <si>
    <t>Обеспечение муниципальных учреждений на реализацию ими отдельных расходных обязательств в рамках подпрограммы "Сохранение культурного наследия"</t>
  </si>
  <si>
    <t>0510075110</t>
  </si>
  <si>
    <t>Проведение текущего и капитального ремонта объектов социальной сферы муниципального образования г. Шарыпово в рамках подпрограммы "Сохранение культурного наследия "</t>
  </si>
  <si>
    <t>0510085180</t>
  </si>
  <si>
    <t>Обеспечение деятельности (оказание услуг) подведомственных учреждений в рамках подпрограммы "Сохранение культурного наследия"</t>
  </si>
  <si>
    <t>0510085200</t>
  </si>
  <si>
    <t>Обеспечение деятельности (оказание услуг) подведомственных учреждений музейного типа в рамках подпрограммы "Сохранение культурного наследия"</t>
  </si>
  <si>
    <t>0510085220</t>
  </si>
  <si>
    <t>Комплектование книжных фондов муниципальных библиотек в рамках подпрограммы "Сохранение культурного наследия"</t>
  </si>
  <si>
    <t>0510085330</t>
  </si>
  <si>
    <t>Комплектование книжных фондов муниципальных библиотек в рамках подпрограммы "Сохранение культурного наследия" за счет бюджета города</t>
  </si>
  <si>
    <t>05100L1440</t>
  </si>
  <si>
    <t>Софинансирование расходов на организационную и материально-техническую модернизацию муниципальных библиотек в рамках подпрограммы "Сохранение культурного наследия"</t>
  </si>
  <si>
    <t>05100S4490</t>
  </si>
  <si>
    <t>Софинансирование мероприятий, направленных на комплектование книжных фондов библиотек муниципальных образований Красноярского края в рамках подпрограммы "Сохранение культурного наследия"</t>
  </si>
  <si>
    <t>05100S4880</t>
  </si>
  <si>
    <t>Подпрограмма "Поддержка искусства и народного творчества"</t>
  </si>
  <si>
    <t>0520000000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</si>
  <si>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</si>
  <si>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</si>
  <si>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"Поддержка искусства и народного творчества"</t>
  </si>
  <si>
    <t>0520010220</t>
  </si>
  <si>
    <t>Персональные выплаты, устанавливаемые в целях повышения оплаты труда молодым специалистам в рамках подпрограммы "Поддержка искусства и народного творчества"</t>
  </si>
  <si>
    <t>0520010310</t>
  </si>
  <si>
    <t>0520010320</t>
  </si>
  <si>
    <t>Поддержка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</si>
  <si>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0520074810</t>
  </si>
  <si>
    <t>Обеспечение муниципальных учреждений на реализацию ими отдельных расходных обязательств в рамках подпрограммы "Поддержка искусства и народного творчества"</t>
  </si>
  <si>
    <t>0520075110</t>
  </si>
  <si>
    <t>Обеспечение деятельности (оказание услуг) подведомственных учреждений в сфере театрального искусства в рамках подпрограммы "Поддержка искусства и народного творчества"</t>
  </si>
  <si>
    <t>0520085230</t>
  </si>
  <si>
    <t>Обеспечение деятельности (оказание услуг) подведомственных учреждений в сфере театрального искусства студии "Актер - моя профессия" в рамках подпрограммы "Поддержка искусства и народного творчества"</t>
  </si>
  <si>
    <t>0520085240</t>
  </si>
  <si>
    <t>Обеспечение деятельности (оказание услуг) подведомственных учреждений в рамках подпрограммы "Поддержка искусства и народного творчества"</t>
  </si>
  <si>
    <t>0520085250</t>
  </si>
  <si>
    <t>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t>
  </si>
  <si>
    <t>05200S4810</t>
  </si>
  <si>
    <t>Руководство и управление в сфере установленных функций органов местного самоуправления в рамках подпрограммы "Обеспечение условий реализации программы и прочие мероприятия"</t>
  </si>
  <si>
    <t>0530085160</t>
  </si>
  <si>
    <t>Обеспечение деятельности (оказание услуг) подведомственных учреждений в сфере бухгалтерского учета и отчетности в рамках подпрограммы "Обеспечение условий реализации программы и прочие мероприятия"</t>
  </si>
  <si>
    <t>0530085260</t>
  </si>
  <si>
    <t>Отдел спорта и молодежной политики Администрации города Шарыпово</t>
  </si>
  <si>
    <t>Муниципальная программа муниципального образования город Шарыпово  "Развитие физической культуры и спорта в городе Шарыпово"</t>
  </si>
  <si>
    <t>0600000000</t>
  </si>
  <si>
    <t>Подпрограмма "Развитие детско-юношеского спорта и системы подготовки спортивного резерва"</t>
  </si>
  <si>
    <t>0620000000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</si>
  <si>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</si>
  <si>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</si>
  <si>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детско-юношеского спорта и системы подготовки спортивного резерва"</t>
  </si>
  <si>
    <t>0620010220</t>
  </si>
  <si>
    <t>Компенсация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детско-юношеского спорта и системы подготовки спортивного резерва"</t>
  </si>
  <si>
    <t>0620026540</t>
  </si>
  <si>
    <t>Обеспечение деятельности (оказание услуг) подведомственных учреждений дополнительного образования в рамках подпрограммы "Развитие детско-юношеского спорта и системы подготовки спортивного резерва"</t>
  </si>
  <si>
    <t>0620085420</t>
  </si>
  <si>
    <t>Финансовое обеспечение участия лучших спортсменов в соревнованиях различного уровня в рамках подпрограммы "Развитие детско-юношеского спорта и системы подготовки спортивного резерва"</t>
  </si>
  <si>
    <t>0620085430</t>
  </si>
  <si>
    <t>Прочие мероприятия в сфере спортивного совершенствования в рамках подпрограммы "Развитие детско-юношеского спорта и системы подготовки спортивного резерва"</t>
  </si>
  <si>
    <t>0620085440</t>
  </si>
  <si>
    <t>Подпрограмма "Развитие массовых видов спорта среди детей и подростков в системе подготовки спортивного резерва"</t>
  </si>
  <si>
    <t>0630000000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</si>
  <si>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массовых видов спорта среди детей и подростков в системе подготовки спортивного резерва"</t>
  </si>
  <si>
    <t>0630010210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</si>
  <si>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массовых видов спорта среди детей и подростков в системе подготовки спортивного резерва"</t>
  </si>
  <si>
    <t>0630010220</t>
  </si>
  <si>
    <t>Компенсация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массовых видов спорта среди детей и подростков в системе подготовки спортивного резерва"</t>
  </si>
  <si>
    <t>0630026540</t>
  </si>
  <si>
    <t>Расходы муниципального образования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</si>
  <si>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0630074360</t>
  </si>
  <si>
    <t>Обеспечение деятельности (оказание услуг) подведомственных учреждений дополнительного образования в рамках подпрограммы "Развитие массовых видов спорта среди детей и подростков в системе подготовки спортивного резерва"</t>
  </si>
  <si>
    <t>0630085420</t>
  </si>
  <si>
    <t>Финансовое обеспечение участия лучших спортсменов в соревнованиях различного уровня в рамках подпрограммы "Развитие массовых видов спорта среди детей и подростков в системе подготовки спортивного резерва"</t>
  </si>
  <si>
    <t>0630085430</t>
  </si>
  <si>
    <t>Мероприятия, направленные на развитие адаптивной физической культуры в рамках подпрограммы "Развитие массовых видов спорта среди детей и подростков в системе подготовки спортивного резерва"</t>
  </si>
  <si>
    <t>0630085450</t>
  </si>
  <si>
    <t>Софинансирование расходов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массовых видов спорта среди детей и подростков в системе подготовки спортивного резерва"</t>
  </si>
  <si>
    <t>06300S4360</t>
  </si>
  <si>
    <t>Подпрограмма "Управление развитием отрасли физической культуры и спорта"</t>
  </si>
  <si>
    <t>0640000000</t>
  </si>
  <si>
    <t>Руководство и управление в сфере установленных функций органов местного самоуправления в рамках подпрограммы "Управление развитием отрасли физической культуры и спорта"</t>
  </si>
  <si>
    <t>0640085160</t>
  </si>
  <si>
    <t>Муниципальный конкурс грантовых программ в рамках подпрограммы "Управление развитием отрасли физической культуры и спорта"</t>
  </si>
  <si>
    <t>0640085540</t>
  </si>
  <si>
    <t>Премии и гранты</t>
  </si>
  <si>
    <t>350</t>
  </si>
  <si>
    <t>Субсидии некоммерческим организациям (за исключением государственных (муниципальных) учреждений)</t>
  </si>
  <si>
    <t>630</t>
  </si>
  <si>
    <t>Муниципальная программа муниципального образования город Шарыпово  "Молодежь города Шарыпово в ХХI веке"</t>
  </si>
  <si>
    <t>0700000000</t>
  </si>
  <si>
    <t>Подпрограмма "Вовлечение молодежи в социальную практику"</t>
  </si>
  <si>
    <t>0710000000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</si>
  <si>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</si>
  <si>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</si>
  <si>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"Вовлечение молодежи в социальную практику"</t>
  </si>
  <si>
    <t>0710010220</t>
  </si>
  <si>
    <t>Средства на повышение размеров оплаты труда отдельным категориям работников бюджетной сферы в рамках подпрограммы "Вовлечение молодежи в социальную практику"</t>
  </si>
  <si>
    <t>0710010430</t>
  </si>
  <si>
    <t>Поддержка деятельности муниципальных молодежных центров в рамках подпрограммы "Вовлечение молодежи в социальную практику"</t>
  </si>
  <si>
    <t>0710074560</t>
  </si>
  <si>
    <t>Проведение текущего и капитального ремонта объектов социальной сферы муниципального образования г. Шарыпово в рамках подпрограммы "Вовлечение молодежи в социальную практику"</t>
  </si>
  <si>
    <t>0710085180</t>
  </si>
  <si>
    <t>Организация и поддержка молодежного движения в реализации мероприятий "Шарыпово - город молодых" в рамках подпрограммы "Вовлечение молодежи в социальную практику"</t>
  </si>
  <si>
    <t>0710085500</t>
  </si>
  <si>
    <t>Обеспечение деятельности (оказание услуг) подведомственных молодежных центров в рамках подпрограммы "Вовлечение молодежи в социальную практику"</t>
  </si>
  <si>
    <t>0710085520</t>
  </si>
  <si>
    <t>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"Вовлечение молодежи в социальную практику"</t>
  </si>
  <si>
    <t>0710085760</t>
  </si>
  <si>
    <t>Поддержка деятельности муниципальных молодежных центров в рамках подпрограммы "Вовлечение молодежи в социальную практику" за счет бюджета города</t>
  </si>
  <si>
    <t>07100S4560</t>
  </si>
  <si>
    <t>Подпрограмма "Патриотическое воспитание молодежи города Шарыпово"</t>
  </si>
  <si>
    <t>0720000000</t>
  </si>
  <si>
    <t>Организация и поддержка молодежного движения в реализации мероприятий "Шарыпово - город молодых" в рамках подпрограммы "Патриотическое воспитание молодежи города Шарыпово"</t>
  </si>
  <si>
    <t>0720085500</t>
  </si>
  <si>
    <t>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города Шарыпово"</t>
  </si>
  <si>
    <t>07200S4540</t>
  </si>
  <si>
    <t>Подпрограмма "Формирование здорового образа жизни через развитие массовой физической культуры и спорта"</t>
  </si>
  <si>
    <t>0610000000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</si>
  <si>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t>
  </si>
  <si>
    <t>0610010210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</si>
  <si>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t>
  </si>
  <si>
    <t>0610010220</t>
  </si>
  <si>
    <t>Расходы на приобретение оборудования и инвентаря для оснащения центров тестирования по выполнению нормативов ГТО в рамках подпрограммы "Формирование здорового образа жизни через развитие массовой физической культуры и спорта"</t>
  </si>
  <si>
    <t>0610074040</t>
  </si>
  <si>
    <t>Расходы на модернизацию и укрепление материально-технической базы муниципальных физкультурно-спортивных организаций в рамках подпрограммы "Формирование здорового образа жизни через развитие массовой физической культуры и спорта"</t>
  </si>
  <si>
    <t>0610074370</t>
  </si>
  <si>
    <t>Обеспечение деятельности (оказание услуг) подведомственных учреждений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</si>
  <si>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0610085400</t>
  </si>
  <si>
    <t>Мероприятия в сфере физической культуры и спорта в рамках подпрограммы "Формирование здорового образа жизни через развитие массовой физической культуры и спорта"</t>
  </si>
  <si>
    <t>0610085410</t>
  </si>
  <si>
    <t>Организация и проведение спортивных мероприятий в рамках подпрограммы "Формирование здорового образа жизни через развитие массовой физической культуры и спорта"</t>
  </si>
  <si>
    <t>0610085550</t>
  </si>
  <si>
    <t>Доплата к региональным выплатам и выплатам, обеспечивающим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"Формирование здорового образа жизни через развитие массовой физической культуры и спорта" за счет средств местного бюджета</t>
  </si>
  <si>
    <t>06100S0220</t>
  </si>
  <si>
    <t>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"Формирование здорового образа жизни через развитие массовой физической культуры и спорта"</t>
  </si>
  <si>
    <t>06100S4040</t>
  </si>
  <si>
    <t>Софинансирование расходов на модернизацию и укрепление материально-технической базы муниципальных физкультурно-спортивных организаций в рамках подпрограммы "Формирование здорового образа жизни через развитие массовой физической культуры и спорта"</t>
  </si>
  <si>
    <t>06100S4370</t>
  </si>
  <si>
    <t>Финансовое управление администрации города Шарыпово</t>
  </si>
  <si>
    <t>Муниципальная программа муниципального образования город Шарыпово  "Управление муниципальными финансами мунициипального образования город Шарыпово"</t>
  </si>
  <si>
    <t>1100000000</t>
  </si>
  <si>
    <t>1140000000</t>
  </si>
  <si>
    <t>1140010210</t>
  </si>
  <si>
    <t>1140010220</t>
  </si>
  <si>
    <t>1140077480</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</si>
  <si>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t>
  </si>
  <si>
    <t>1140085160</t>
  </si>
  <si>
    <t>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</si>
  <si>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11400S7480</t>
  </si>
  <si>
    <t>Расходы, связанные с оплатой исполнительного листа по делу от 05 марта 2015 № А33-22677/2014</t>
  </si>
  <si>
    <t>9620088000</t>
  </si>
  <si>
    <t>Расходы, связанные с оплатой исполнительного листа по делу от 17 февраля 2015 № А33-17800/2014</t>
  </si>
  <si>
    <t>9620088010</t>
  </si>
  <si>
    <t>Расходы, связанные с оплатой исполнительного листа по делу № А33-17778/2015 от 10.11.2015 года</t>
  </si>
  <si>
    <t>9620088120</t>
  </si>
  <si>
    <t>Расходы, связанные с оплатой исполнительного листа по делу № А33-22677/2014 от 26.11.2015 года</t>
  </si>
  <si>
    <t>9620088180</t>
  </si>
  <si>
    <t>Расходы, связанные с оплатой исполнительного листа по делу № А33-17800/2014 от 16.02.2016 года</t>
  </si>
  <si>
    <t>9620088190</t>
  </si>
  <si>
    <t>Расходы, связанные с оплатой исполнительного листа по делу № А33-23987/2015 от 26.04.2016 года</t>
  </si>
  <si>
    <t>9620088200</t>
  </si>
  <si>
    <t>Подпрограмма "Управление муниципальным долгом города Шарыпово"</t>
  </si>
  <si>
    <t>1120000000</t>
  </si>
  <si>
    <t>Расходы на обслуживание муниципального долга города Шарыпово в рамках подпрограммы "Управление муниципальным долгом муниципального образования город Шарыпово"</t>
  </si>
  <si>
    <t>1120085680</t>
  </si>
  <si>
    <t>Обслуживание государственного (муниципального) долга</t>
  </si>
  <si>
    <t>Обслуживание муниципального долга</t>
  </si>
  <si>
    <t>730</t>
  </si>
  <si>
    <t>Комитет по управлению муниципальным имуществом и земельными отношениями Администрации города Шарыпово</t>
  </si>
  <si>
    <t>Муниципальная программа муниципального образования город Шарыпово  "Управление муниципальным имуществом муниципального образования город Шарыпово Красноярского края"</t>
  </si>
  <si>
    <t>1000000000</t>
  </si>
  <si>
    <t>Подпрограмма "Развитие земельных и имущественных отношений"</t>
  </si>
  <si>
    <t>1010000000</t>
  </si>
  <si>
    <t>Оценка рыночной стоимости объектов муниципальной собственности города Шарыпово в рамках подпрограммы "Развитие земельно-имущественных отношений"</t>
  </si>
  <si>
    <t>1010085670</t>
  </si>
  <si>
    <t>Подпрограмма "Обеспечение реализации программы и прочие мероприятия"</t>
  </si>
  <si>
    <t>1020000000</t>
  </si>
  <si>
    <t>Руководство и управление в сфере установленных функций органов местного самоуправления исполнение расходов в рамках подпрограммы "Обеспечение реализации программы и прочие мероприятия"</t>
  </si>
  <si>
    <t>1020085160</t>
  </si>
  <si>
    <t>Отдельные мероприятия в рамках муниципальной программы</t>
  </si>
  <si>
    <t>1030000000</t>
  </si>
  <si>
    <t>Расходы на реализацию отдельных мероприятий в области имущественных отношений муниципального образования</t>
  </si>
  <si>
    <t>1030087930</t>
  </si>
  <si>
    <t>Формирование объектов муниципальной собственности в рамках подпрограммы "Развитие земельно-имущественных отношений"</t>
  </si>
  <si>
    <t>1010085660</t>
  </si>
  <si>
    <t>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13.12.2013г. № 656-п "Об установлении минимального размера взноса на капитальный ремонт общего имущества в многоквартирных домах, расположенных на территории Красноярского края, на 2014-2016 годы" в рамках подпрограммы "Обеспечение реализации муниципальной программы и прочие мероприятия"</t>
  </si>
  <si>
    <t>0330087640</t>
  </si>
  <si>
    <t>Подпрограмма "Переселение граждан из аварийного жилищного фонда муниципального образования город Шарыпово Красноярскогок края"</t>
  </si>
  <si>
    <t>0340000000</t>
  </si>
  <si>
    <t>Мероприятия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направленных на долевое финансирование в рамках подпрограммы "Переселение граждан из аварийного жилищного фонда муниципального образования город Шарыпово Красноярского края"</t>
  </si>
  <si>
    <t>0340076020</t>
  </si>
  <si>
    <t>Капитальные вложения в объекты государственной (муниципальной) собственности</t>
  </si>
  <si>
    <t>400</t>
  </si>
  <si>
    <t>Бюджетные инвестиции</t>
  </si>
  <si>
    <t>Мероприятия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муниципального образования город Шарыпово Красноярского края"</t>
  </si>
  <si>
    <t>03400S6020</t>
  </si>
  <si>
    <t>Специальные расходы</t>
  </si>
  <si>
    <t>880</t>
  </si>
  <si>
    <t>Подпрограмма "Обеспечение жильем молодых семей в городе Шарыпово"</t>
  </si>
  <si>
    <t>0730000000</t>
  </si>
  <si>
    <t>Финансовое обеспечение расходов, направленных на реализацию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городе Шарыпово"</t>
  </si>
  <si>
    <t>0730050200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</si>
  <si>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Шарыпово"за счет краевого бюджета</t>
  </si>
  <si>
    <t>07300R0200</t>
  </si>
  <si>
    <t>Обеспечение жильем молодых семей, проживающих на территории муниципального образования города Шарыпово Красноярского края в рамках подпрограммы "Обеспечение жильем молодых семей в городе Шарыпово"за счет бюджета города</t>
  </si>
  <si>
    <t>07300S0200</t>
  </si>
  <si>
    <t>Подпрограмма "Поддержка детей-сирот, расширение практики применения семейных форм воспитания"</t>
  </si>
  <si>
    <t>0140000000</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</si>
  <si>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"Поддержка детей-сирот, расширение практики применения семейных форм воспитания"</t>
  </si>
  <si>
    <t>0140050820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</si>
  <si>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"Поддержка детей-сирот, расширение практики применения семейных форм воспитания"</t>
  </si>
  <si>
    <t>0140075870</t>
  </si>
  <si>
    <t>01400R0820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</si>
  <si>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</si>
  <si>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7566</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</si>
  <si>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</si>
  <si>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7570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</si>
  <si>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</si>
  <si>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7588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</si>
  <si>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</si>
  <si>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7604</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</si>
  <si>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</si>
  <si>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2.02.03.02.9.00</t>
  </si>
  <si>
    <t>2.02.03.02.9.04</t>
  </si>
  <si>
    <t>2.02.03.11.9.00</t>
  </si>
  <si>
    <t>2.02.03.11.9.04</t>
  </si>
  <si>
    <t>8000</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</si>
  <si>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</si>
  <si>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</si>
  <si>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2.02.03.12.1.00</t>
  </si>
  <si>
    <t>2.02.03.12.1.04</t>
  </si>
  <si>
    <t>2.02.03.99.9.00</t>
  </si>
  <si>
    <t>2.02.03.99.9.04</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</si>
  <si>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</si>
  <si>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</si>
  <si>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</si>
  <si>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</si>
  <si>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2.02.04.00.0.00</t>
  </si>
  <si>
    <t>2.02.04.02.5.00</t>
  </si>
  <si>
    <t>2.02.04.02.5.04</t>
  </si>
  <si>
    <t>Всего:</t>
  </si>
  <si>
    <t>Приложение 5</t>
  </si>
  <si>
    <t>от  23.05.2017 № 24-84</t>
  </si>
  <si>
    <t>Расходы бюджета города по разделам, подразделам классификации расходов бюджетов 
за 2016 год</t>
  </si>
  <si>
    <t>Раздел, подраздел</t>
  </si>
  <si>
    <t>Утверждено Решением о бюджете</t>
  </si>
  <si>
    <t>Бюджетная роспись с учетом изменений</t>
  </si>
  <si>
    <t>Процент исполнения, %</t>
  </si>
  <si>
    <t>3</t>
  </si>
  <si>
    <t>4</t>
  </si>
  <si>
    <t>5</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</si>
  <si>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</si>
  <si>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</si>
  <si>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</si>
  <si>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</si>
  <si>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</si>
  <si>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</si>
  <si>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</si>
  <si>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</si>
  <si>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</si>
  <si>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</si>
  <si>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</si>
  <si>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</si>
  <si>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</si>
  <si>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</si>
  <si>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</si>
  <si>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</si>
  <si>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</si>
  <si>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</si>
  <si>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</si>
  <si>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</si>
  <si>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</si>
  <si>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</si>
  <si>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</si>
  <si>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Обеспечение пожарной безопасности</t>
  </si>
  <si>
    <t>0310</t>
  </si>
  <si>
    <t>НАЦИОНАЛЬНАЯ ЭКОНОМИКА</t>
  </si>
  <si>
    <t>0400</t>
  </si>
  <si>
    <t>Общеэкономические вопросы</t>
  </si>
  <si>
    <t>0401</t>
  </si>
  <si>
    <t>Транспорт</t>
  </si>
  <si>
    <t>0408</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</si>
  <si>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</si>
  <si>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</si>
  <si>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</si>
  <si>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</si>
  <si>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</si>
  <si>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</si>
  <si>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</si>
  <si>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</si>
  <si>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</si>
  <si>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</si>
  <si>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</si>
  <si>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</si>
  <si>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</si>
  <si>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</si>
  <si>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</si>
  <si>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</si>
  <si>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</si>
  <si>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</si>
  <si>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</si>
  <si>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</si>
  <si>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</si>
  <si>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</si>
  <si>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</si>
  <si>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</si>
  <si>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</si>
  <si>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</si>
  <si>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</si>
  <si>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</si>
  <si>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Другие вопросы в области культуры, кинематографии</t>
  </si>
  <si>
    <t>0804</t>
  </si>
  <si>
    <t>ЗДРАВООХРАНЕНИЕ</t>
  </si>
  <si>
    <t>0900</t>
  </si>
  <si>
    <t>Другие вопросы в области здравоохранения</t>
  </si>
  <si>
    <t>0909</t>
  </si>
  <si>
    <t>СОЦИАЛЬНАЯ ПОЛИТИКА</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</si>
  <si>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</si>
  <si>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</si>
  <si>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</si>
  <si>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</si>
  <si>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</si>
  <si>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</si>
  <si>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</si>
  <si>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</si>
  <si>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</si>
  <si>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</si>
  <si>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</si>
  <si>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</si>
  <si>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</si>
  <si>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</si>
  <si>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ОБСЛУЖИВАНИЕ ГОСУДАРСТВЕННОГО И МУНИЦИПАЛЬНОГО ДОЛГА</t>
  </si>
  <si>
    <t>1300</t>
  </si>
  <si>
    <t>Обслуживание государственного внутреннего и муниципального долга</t>
  </si>
  <si>
    <t>1301</t>
  </si>
  <si>
    <t>Всего расходов:</t>
  </si>
  <si>
    <t>Приложение 6</t>
  </si>
  <si>
    <t>к Решению Шарыповского городского</t>
  </si>
  <si>
    <t>Ведомственная структура расходов бюджета города за 2016 год</t>
  </si>
  <si>
    <t>Наименование главных распорядителей и наименование показателей бюджетной классификации</t>
  </si>
  <si>
    <t>Код ведомства</t>
  </si>
  <si>
    <t>Целевая статья</t>
  </si>
  <si>
    <t>Вид расходов</t>
  </si>
  <si>
    <t>6</t>
  </si>
  <si>
    <t>7</t>
  </si>
  <si>
    <t>Администрация города Шарыпово</t>
  </si>
  <si>
    <t>Непрограммные расходы исполнительного органа местного самоуправления</t>
  </si>
  <si>
    <t>9600000000</t>
  </si>
  <si>
    <t>Функционирование исполнительного органа местного самоуправления муниципального образования</t>
  </si>
  <si>
    <t>9610000000</t>
  </si>
  <si>
    <t>Функционирование Главы муниципального образования в рамках непрограммных расходов исполнительного органа местного самоуправления</t>
  </si>
  <si>
    <t>9610085710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</si>
  <si>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</si>
  <si>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</si>
  <si>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исполнительного органа местного самоуправления</t>
  </si>
  <si>
    <t>9610010210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</si>
  <si>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исполнительного органа местного самоуправления</t>
  </si>
  <si>
    <t>9610010220</t>
  </si>
  <si>
    <t>9610077480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</si>
  <si>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</si>
  <si>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</si>
  <si>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</si>
  <si>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</si>
  <si>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t>
  </si>
  <si>
    <t>9610085160</t>
  </si>
  <si>
    <t>Иные бюджетные ассигнования</t>
  </si>
  <si>
    <t>Исполнение судебных актов</t>
  </si>
  <si>
    <t>830</t>
  </si>
  <si>
    <t>Уплата налогов, сборов и иных платежей</t>
  </si>
  <si>
    <t>850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</si>
  <si>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</si>
  <si>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t>
  </si>
  <si>
    <t>9610051200</t>
  </si>
  <si>
    <t>Резервный фонд Администрации города Шарыпово в рамках непрограммных расходов исполнительного органа местного самоуправления</t>
  </si>
  <si>
    <t>9610085730</t>
  </si>
  <si>
    <t>Резервные средства</t>
  </si>
  <si>
    <t>870</t>
  </si>
  <si>
    <t>Муниципальная программа муниципального образования город Шарыпово "Защита от чрезвычайных ситуаций природного и техногенного характера и обеспечение безопасности населения муниципального образования "город Шарыпово" Красноярского края"</t>
  </si>
  <si>
    <t>0400000000</t>
  </si>
  <si>
    <t>Подпрограмма "Предупреждение, спасение, помощь населению муниципального образования "город Шарыпово Красноярского края" в чрезвычайных ситуациях"</t>
  </si>
  <si>
    <t>0410000000</t>
  </si>
  <si>
    <t>Выполнение отдельных мероприятий по проведению заключительной дезинфекции в местах (очагах) возникновения инфекционных заболеваний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</si>
  <si>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0410087300</t>
  </si>
  <si>
    <t>Комплекс проводимых неспецифических мероприятий, направленных на предупреждение распространения и ликвидацию вспышек инфекционных заболеваний в части оплаты работ (услуг) по дезинсекции</t>
  </si>
  <si>
    <t>0410087530</t>
  </si>
  <si>
    <t>Подпрограмма "Обеспечение безопасности населения муниципального образования "город Шарыпово Красноярского края"</t>
  </si>
  <si>
    <t>0420000000</t>
  </si>
  <si>
    <t>Обеспечение материально - технического оснащения общественной организации "Добровольная народная дружина города Шарыпово" в рамках подпрограммы "Обеспечение безопасности населения муниципального образования "город Шарыпово Красноярского края"</t>
  </si>
  <si>
    <t>0420088030</t>
  </si>
  <si>
    <t>Муниципальная программа муниципального образования город Шарыпово  "Развитие культуры"</t>
  </si>
  <si>
    <t>0500000000</t>
  </si>
  <si>
    <t>Подпрограмма "Развитие архивного дела в городе Шарыпово"</t>
  </si>
  <si>
    <t>0540000000</t>
  </si>
  <si>
    <t>Осуществление государственных полномочий в области архивного дела в рамках подпрограммы "Развитие архивного дела в городе Шарыпово"</t>
  </si>
  <si>
    <t>0540075190</t>
  </si>
  <si>
    <t>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t>
  </si>
  <si>
    <t>9610053910</t>
  </si>
  <si>
    <t>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t>
  </si>
  <si>
    <t>9610075140</t>
  </si>
  <si>
    <t>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t>
  </si>
  <si>
    <t>9610076040</t>
  </si>
  <si>
    <t>9610087860</t>
  </si>
  <si>
    <t>Расходы, связанные с уплатой государственной пошлины,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(либо за счет средств муниципальных учреждений)</t>
  </si>
  <si>
    <t>9620000000</t>
  </si>
  <si>
    <t>Расходы, связанные с оплатой исполнительного листа по делу от 21 октября 2015г. № 2-979/2015</t>
  </si>
  <si>
    <t>9620088080</t>
  </si>
  <si>
    <t>Расходы, связанные с уплатой за исполнительский сбор</t>
  </si>
  <si>
    <t>9620088260</t>
  </si>
  <si>
    <t>Оплата услуг единых диспетчерских служб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</si>
  <si>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0410087120</t>
  </si>
  <si>
    <t>Муниципальная программа муниципального образования город Шарыпово  "Развитие транспортной системы муниципального образования "город Шарыпово Красноярского края"</t>
  </si>
  <si>
    <t>0900000000</t>
  </si>
  <si>
    <t>Подпрограмма "Повышение безопасности дорожного движения"</t>
  </si>
  <si>
    <t>0920000000</t>
  </si>
  <si>
    <t>Субсидии организациям автомобильного пассажирского транспорта на компенсацию расходов, возникающих в результате небольшой интенсивности пассажиропотоков по муниципальным маршрутам, в рамках подпрограммы "Повышение безопасности дорожного движения"</t>
  </si>
  <si>
    <t>0920087210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</si>
  <si>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</si>
  <si>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муниципального образования город Шарыпово  "Развитие инвестиционной деятельности малого и среднего предпринимательства на территории муниципального образования гроода Шарыпово"</t>
  </si>
  <si>
    <t>0800000000</t>
  </si>
  <si>
    <t>Развитие субъектов малого и среднего предпринимательства в городе Шарыпово</t>
  </si>
  <si>
    <t>0810000000</t>
  </si>
  <si>
    <t>Реализация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городе Шарыпово"</t>
  </si>
  <si>
    <t>0810076070</t>
  </si>
  <si>
    <t>Предоставление субсидий на возмещение части расходов вновь созданным субъектам малого предпринимательства, связанных с приобретением и созданием основных средств и началом предпринимательской деятельности в рамках подпрограммы "Развитие субъектов малого и среднего предпринимательства в городе Шарыпово" за счет бюджета города</t>
  </si>
  <si>
    <t>08101S6070</t>
  </si>
  <si>
    <t>Предоставление субсидий на возмещение части затрат субъектам малого и (или) среднего предпринимательства, связанные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в городе Шарыпово" за счет бюджета города</t>
  </si>
  <si>
    <t>08102S6070</t>
  </si>
  <si>
    <t>Предоставление субсидий на возмещение части затрат субъектам малого и (или) среднего предпринимательства на уплату первого взноса (аванса) при заключении договоров лизинга оборудования в рамках подпрограммы "Развитие субъектов малого и среднего предпринимательства в городе Шарыпово" за счет бюджета города</t>
  </si>
  <si>
    <t>08103S6070</t>
  </si>
  <si>
    <t>Работа АНО "Агентство поддержки МСБ г.Шарыпово" в рамках подпрограммы "Развитие субъектов малого и среднего предпринимательства в городе Шарыпово"за счет бюджета города</t>
  </si>
  <si>
    <t>08104S6070</t>
  </si>
  <si>
    <t>Расходы предусмотренные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</si>
  <si>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9610074660</t>
  </si>
  <si>
    <t>Расходы предусмотренные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за счет бюджета города</t>
  </si>
  <si>
    <t>96100S4660</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</si>
  <si>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t>
  </si>
  <si>
    <t>0410075550</t>
  </si>
  <si>
    <t>Организация и проведение акарицидных обработок мест массового отдыха населения в рамках подпрограммы "Предупреждение, спасение, помощь населению муниципального образования "город Шарыпово Красноярского края" в чрезвычайных ситуациях" за счет бюджета города</t>
  </si>
  <si>
    <t>04100S5550</t>
  </si>
  <si>
    <t>Муниципальное казенное учреждение "Центр бухгалтерского учета и отчетности города Шарыпово"</t>
  </si>
  <si>
    <t>012</t>
  </si>
  <si>
    <t>Непрограммные расходы отдельных учреждений муниципального образования</t>
  </si>
  <si>
    <t>9500000000</t>
  </si>
  <si>
    <t>Функционирование муниципального казенного учреждения "Центр бухгалтерского учета и отчетности города Шарыпово"</t>
  </si>
  <si>
    <t>9540000000</t>
  </si>
  <si>
    <t>Обеспечение деятельности (оказание услуг)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t>
  </si>
  <si>
    <t>9540085260</t>
  </si>
  <si>
    <t>Расходы на выплаты персоналу казенных учреждений</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</si>
  <si>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t>
  </si>
  <si>
    <t>9610074290</t>
  </si>
  <si>
    <t>Управление образованием администрации г.Шарыпово</t>
  </si>
  <si>
    <t>Муниципальная программа муниципального образования город Шарыпово "Развитие образования муниципального образования город Шарыпово Красноярского края"</t>
  </si>
  <si>
    <t>0100000000</t>
  </si>
  <si>
    <t>Подпрограмма "Развитие дошкольного, общего и дополнительного образования"</t>
  </si>
  <si>
    <t>0110000000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</si>
  <si>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</si>
  <si>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0110010210</t>
  </si>
  <si>
    <t>Предоставление субсидий бюджетным, автономным учреждениям и иным некоммерческим организациям</t>
  </si>
  <si>
    <t>Субсидии бюджетным учреждениям</t>
  </si>
  <si>
    <t>Субсидии автономным учреждениям</t>
  </si>
  <si>
    <t>620</t>
  </si>
  <si>
    <t>Доплата к региональным выплатам и выплатам,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общего и дополнительного образования"</t>
  </si>
  <si>
    <t>0110010220</t>
  </si>
  <si>
    <t>Расходы, предусмотренные на проведение мероприятий, направленных на обеспечение безопасного участия детей в дорожном движении, в рамках подпрограммы "Развитие дошкольного, общего и дополнительного образования"</t>
  </si>
  <si>
    <t>0110073980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</si>
  <si>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t>
  </si>
  <si>
    <t>0110074080</t>
  </si>
  <si>
    <t>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</si>
  <si>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0110075110</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</si>
  <si>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t>
  </si>
  <si>
    <t>0110075880</t>
  </si>
  <si>
    <t>Обеспечение деятельности (оказание услуг) подведомственных дошкольных образовательных учреждений в рамках подпрограммы "Развитие дошкольного, общего и дополнительного образования"</t>
  </si>
  <si>
    <t>0110085010</t>
  </si>
  <si>
    <t>Обеспечение деятельности (оказание услуг) подведомственных дошкольных образовательных учреждений в части обеспечения питания детей в рамках подпрограммы "Развитие дошкольного, общего и дополнительного образования"</t>
  </si>
  <si>
    <t>0110085190</t>
  </si>
  <si>
    <t>Софинансирование расходов предусмотренные на приобретение для дошкольных образовательных организаций оборудования, позволяющего в игровой форме формировать навыки безопасного поведения на дороге в рамках подпрограммы "Развитие дошкольного, общего и дополнительного образования"</t>
  </si>
  <si>
    <t>01100S3982</t>
  </si>
  <si>
    <t>Персональные выплаты, устанавливаемые в целях повышения оплаты труда молодым специалистам в рамках подпрограммы "Развитие дошкольного, общего и дополнительного образования"</t>
  </si>
  <si>
    <t>0110010310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</si>
  <si>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t>
  </si>
  <si>
    <t>0110074090</t>
  </si>
  <si>
    <t>Расходы, предусмотренные на развитие инфраструктуры общеобразовательных учреждений в рамках подпрограммы "Развитие дошкольного, общего и дополнительного образования"</t>
  </si>
  <si>
    <t>0110075630</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</si>
  <si>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t>
  </si>
  <si>
    <t>0110075640</t>
  </si>
  <si>
    <t>Реализация государственных полномочий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t>
  </si>
  <si>
    <t>0110075660</t>
  </si>
  <si>
    <t>Организация питания детей в группах предшкольного образования в рамках подпрограммы "Развитие дошкольного, общего и дополнительного образования"</t>
  </si>
  <si>
    <t>0110085030</t>
  </si>
  <si>
    <t>Обеспечение деятельности (оказание услуг) подведомственных общеобразовательных учреждений в рамках подпрограммы "Развитие дошкольного, общего и дополнительного образования"</t>
  </si>
  <si>
    <t>0110085040</t>
  </si>
  <si>
    <t>Обеспечение деятельности (оказание услуг) подведомственных учреждений дополнительного образования в рамках подпрограммы "Развитие дошкольного, общего и дополнительного образования"</t>
  </si>
  <si>
    <t>0110085050</t>
  </si>
  <si>
    <t>Подготовка общеобразовательных учреждений города Шарыпово к началу учебного года в рамках подпрограммы "Развитие дошкольного, общего и дополнительного образования"</t>
  </si>
  <si>
    <t>0110085090</t>
  </si>
  <si>
    <t>Проведение текущего и капитального ремонта объектов социальной сферы муниципального образования г. Шарыпово в рамках подпрограммы "Развитие дошкольного, общего и дополнительного образования"</t>
  </si>
  <si>
    <t>0110085180</t>
  </si>
  <si>
    <t>Финансовое обеспечение расходов,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"Развитие дошкольного, общего и дополнительного образования"</t>
  </si>
  <si>
    <t>0110087340</t>
  </si>
  <si>
    <t>Софинансирование расходов на обеспечение муниципальных учреждений на реализацию ими отдельных расходных обязательств в рамках подпрограммы "Развитие дошкольного, общего и дополнительного образования"</t>
  </si>
  <si>
    <t>0110087370</t>
  </si>
  <si>
    <t>Санитарная обработка инфекционных вспышек (гельмиты)</t>
  </si>
  <si>
    <t>0110087990</t>
  </si>
  <si>
    <t>Софинансирование расходов, направленных на реализацию мероприятий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</si>
  <si>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01100S099А</t>
  </si>
  <si>
    <t>Софинансирование расходов предусмотренных на проведение мероприятий, направленных на обеспечение безопасного участия детей в дорожном движении, в рамках подпрограммы "Развитие дошкольного, общего и дополнительного образования"</t>
  </si>
  <si>
    <t>01100S3980</t>
  </si>
  <si>
    <t>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"Развитие дошкольного, общего и дополнительного образования"</t>
  </si>
  <si>
    <t>01100S3981</t>
  </si>
  <si>
    <t>Софинансирование расходов, направленных на развитие инфраструктуры общеобразовательных учреждений в рамках подпрограммы "Развитие дошкольного, общего и дополнительного образования детей"</t>
  </si>
  <si>
    <t>01100S5630</t>
  </si>
  <si>
    <t>Софинансирование расходов,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"Развитие дошкольного, общего и дополнительного образования детей"</t>
  </si>
  <si>
    <t>01100S5631</t>
  </si>
  <si>
    <t>Долевое 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t>
  </si>
  <si>
    <t>01100S7460</t>
  </si>
  <si>
    <t>Подпрограмма "Выявление и сопровождение одаренных детей"</t>
  </si>
  <si>
    <t>0120000000</t>
  </si>
  <si>
    <t>Организация и проведение ежегодного городского театрального фестиваля "Лицедеи" в рамках подпрограммы "Выявление и сопровождение одаренных детей"</t>
  </si>
  <si>
    <t>0120085070</t>
  </si>
  <si>
    <t>Муниципальная программа муниципального образования город Шарыпово  "Социальная поддержка населения города Шарыпово"</t>
  </si>
  <si>
    <t>0200000000</t>
  </si>
  <si>
    <t>Подпрограмма "Доступная среда"</t>
  </si>
  <si>
    <t>0240000000</t>
  </si>
  <si>
    <t>Долевое финансирование 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парковочных мест для инвалидов,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t>
  </si>
  <si>
    <t>02400S099А</t>
  </si>
  <si>
    <t>Подпрограмма "Развитие в городе Шарыпово системы отдыха, оздоровления и занятости детей"</t>
  </si>
  <si>
    <t>0130000000</t>
  </si>
  <si>
    <t>Приобретение и монтаж модульных зданий жилых корпусов (корпусов для реализации образовательных программ)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</si>
  <si>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013007397В</t>
  </si>
  <si>
    <t>Оплата стоимости набора продуктов питания или готовых блюд и их транспортировки в лагеря с дневным пребыванием детей в рамках подпрограммы "Развитие в городе Шарыпово системы отдыха, оздоровления и занятости детей"</t>
  </si>
  <si>
    <t>013007397Г</t>
  </si>
  <si>
    <t>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в городе Шарыпово системы отдыха, оздоровления и занятости детей"</t>
  </si>
  <si>
    <t>013007397Е</t>
  </si>
  <si>
    <t>Организация отдыха детей и их оздоровления в муниципальных загородных оздоровительных лагерях в рамках подпрограммы "Развитие в городе Шарыпово системы отдыха, оздоровления и занятости детей"</t>
  </si>
  <si>
    <t>013007397Ж</t>
  </si>
  <si>
    <t>Организация летнего отдыха, оздоровления и занятости детей  в рамках подпрограммы "Развитие в городе Шарыпово системы отдыха, оздоровления и занятости детей"</t>
  </si>
  <si>
    <t>0130085100</t>
  </si>
  <si>
    <t>Финансовая поддержка деятельности муниципальных загородных оздоровительных лагерей в рамках подпрограммы "Развитие в горроде Шарыпово системы отдыха, оздоровления и занятости детей" за счет бюджета города</t>
  </si>
  <si>
    <t>01300S397А</t>
  </si>
  <si>
    <t>Приобретение и монтаж модульных зданий жилых корпусов (корпусов для реализации образовательных программ)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</si>
  <si>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01300S397В</t>
  </si>
  <si>
    <t>Оплата стоимости набора продуктов питания или готовых блюд и их транспортировку в лагерях с дневным пребыванием детей в рамках подпрограмма "Развитие в городе Шарыпово системы отдыха, оздоровления и занятости детей" за счет средств бюджета города</t>
  </si>
  <si>
    <t>01300S397Г</t>
  </si>
  <si>
    <t>Оплата стоимости путевок для детей в краевые государственные и негосударственные организации отдыха детей и их оздоровления, зарегистрированные на территории края, муниципальные загородные оздоровительные лагеря в рамках подпрограммы "Развитие в городе Шарыпово системы отдыха, оздоровления и занятости детей" за счет бюджета города</t>
  </si>
  <si>
    <t>01300S397Д</t>
  </si>
  <si>
    <t>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муниципальных загородных оздоровительных лагерей, оказанных на договорной основе, в рамках подпрограммы «Развитие в городе Шарыпово системы отдыха, оздоровления и занятости детей" за счет бюджета города</t>
  </si>
  <si>
    <t>01300S397Е</t>
  </si>
  <si>
    <t>Организация отдыха детей и их оздоровления в муниципальных загородных оздоровительных лагерях в рамках подпрограммы "Развитие в городе Шарыпово системы отдыха, оздоровления и занятости детей" за счет бюджета города</t>
  </si>
  <si>
    <t>01300S397Ж</t>
  </si>
  <si>
    <t>Проведение муниципальной церемонии "Успех года" в рамках подпрограммы "Выявление и сопровождение одаренных детей"</t>
  </si>
  <si>
    <t>0120085080</t>
  </si>
  <si>
    <t>Подпрограмма "Обеспечение реализации муниципальной программы и прочие мероприятия в области образования"</t>
  </si>
  <si>
    <t>0150000000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</si>
  <si>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t>
  </si>
  <si>
    <t>0150010210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</si>
  <si>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</si>
  <si>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1.03.02.24.0.01</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</si>
  <si>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</si>
  <si>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1.03.02.25.0.01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</si>
  <si>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</si>
  <si>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1.03.02.26.0.01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</si>
  <si>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 (перерасчеты, недоимка и задолженность по соответствующему платежу, в том числе по отмененному)</t>
  </si>
  <si>
    <t>1.05.00.00.0.00</t>
  </si>
  <si>
    <t>1.05.02.00.0.02</t>
  </si>
  <si>
    <t>1.05.02.01.0.02</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</si>
  <si>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</si>
  <si>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</si>
  <si>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</si>
  <si>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</si>
  <si>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1.05.02.02.0.02</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</si>
  <si>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</si>
  <si>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</si>
  <si>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</si>
  <si>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t>
  </si>
  <si>
    <t>1.05.03.01.0.01</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</si>
  <si>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</si>
  <si>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</si>
  <si>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1.05.04.00.0.02</t>
  </si>
  <si>
    <t>1.05.04.01.0.02</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</si>
  <si>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</si>
  <si>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</si>
  <si>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1.06.00.00.0.00</t>
  </si>
  <si>
    <t>1.06.01.00.0.00</t>
  </si>
  <si>
    <t>1.06.01.02.0.04</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</si>
  <si>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</si>
  <si>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</si>
  <si>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</si>
  <si>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</si>
  <si>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t>
  </si>
  <si>
    <t>1.06.06.03.0.00</t>
  </si>
  <si>
    <t>1.06.06.03.2.04</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</si>
  <si>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</si>
  <si>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</si>
  <si>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</si>
  <si>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</si>
  <si>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1.06.06.04.0.00</t>
  </si>
  <si>
    <t>1.06.06.04.2.04</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</si>
  <si>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</si>
  <si>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</si>
  <si>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</si>
  <si>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1.08.00.00.0.00</t>
  </si>
  <si>
    <t>1.08.03.00.0.01</t>
  </si>
  <si>
    <t>1.08.03.01.0.01</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</si>
  <si>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</si>
  <si>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1.08.07.00.0.01</t>
  </si>
  <si>
    <t>1.08.07.15.0.01</t>
  </si>
  <si>
    <t>1.09.00.00.0.00</t>
  </si>
  <si>
    <t>1.09.07.00.0.00</t>
  </si>
  <si>
    <t>1.09.07.05.0.00</t>
  </si>
  <si>
    <t>1.09.07.05.2.04</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</si>
  <si>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</si>
  <si>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1.11.00.00.0.00</t>
  </si>
  <si>
    <t>1.11.05.00.0.00</t>
  </si>
  <si>
    <t>120</t>
  </si>
  <si>
    <t>1.11.05.01.0.00</t>
  </si>
  <si>
    <t>1.11.05.01.2.04</t>
  </si>
  <si>
    <t>1.11.05.03.0.00</t>
  </si>
  <si>
    <t>1.11.05.03.4.04</t>
  </si>
  <si>
    <t>0002</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</si>
  <si>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(Управление образованием администрации города Шарыпово)</t>
  </si>
  <si>
    <t>0004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</si>
  <si>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культуры администрации города Шарыпово)</t>
  </si>
  <si>
    <t>0006</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</si>
  <si>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(Отдел спорта и молодежной политики Администрации города Шарыпово)</t>
  </si>
  <si>
    <t>1.11.05.07.0.00</t>
  </si>
  <si>
    <t>1.11.05.07.4.04</t>
  </si>
  <si>
    <t>0001</t>
  </si>
  <si>
    <t>Доходы от сдачи в аренду имущества, составляющего казну городских округов (за исключением земельных участков)(плата за аренду муниципального имущества)</t>
  </si>
  <si>
    <t>Доходы от сдачи в аренду имущества, составляющего казну городских округов (за исключением земельных участков)(плата за пользования жилым помещением по договорам социального найма, найма жилых помещений муниципального жилищного фонда)</t>
  </si>
  <si>
    <t>1.11.07.00.0.00</t>
  </si>
  <si>
    <t>1.11.07.01.0.00</t>
  </si>
  <si>
    <t>1.11.07.01.4.04</t>
  </si>
  <si>
    <t>1.12.00.00.0.00</t>
  </si>
  <si>
    <t>1.12.01.00.0.01</t>
  </si>
  <si>
    <t>1.12.01.01.0.01</t>
  </si>
  <si>
    <t>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</si>
  <si>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</si>
  <si>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</si>
  <si>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</si>
  <si>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</si>
  <si>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</si>
  <si>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1.13.00.00.0.00</t>
  </si>
  <si>
    <t>1.13.02.00.0.00</t>
  </si>
  <si>
    <t>130</t>
  </si>
  <si>
    <t>1.13.02.06.0.00</t>
  </si>
  <si>
    <t>1.13.02.06.4.04</t>
  </si>
  <si>
    <t>1.13.02.99.0.00</t>
  </si>
  <si>
    <t>1.13.02.99.4.04</t>
  </si>
  <si>
    <t>1.14.00.00.0.00</t>
  </si>
  <si>
    <t>1.14.02.00.0.00</t>
  </si>
  <si>
    <t>1.14.02.04.0.04</t>
  </si>
  <si>
    <t>410</t>
  </si>
  <si>
    <t>1.14.02.04.3.04</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</si>
  <si>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</si>
  <si>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t>
  </si>
  <si>
    <t>430</t>
  </si>
  <si>
    <t>1.14.06.01.0.00</t>
  </si>
  <si>
    <t>1.14.06.01.2.04</t>
  </si>
  <si>
    <t>1.16.00.00.0.00</t>
  </si>
  <si>
    <t>1.16.03.00.0.00</t>
  </si>
  <si>
    <t>140</t>
  </si>
  <si>
    <t>1.16.03.01.0.01</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</si>
  <si>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</si>
  <si>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</si>
  <si>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</si>
  <si>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</si>
  <si>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</si>
  <si>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t>
  </si>
  <si>
    <t>1.16.08.01.0.01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</si>
  <si>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</si>
  <si>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1.16.23.00.0.00</t>
  </si>
  <si>
    <t>1.16.23.04.0.04</t>
  </si>
  <si>
    <t>1.16.23.04.1.04</t>
  </si>
  <si>
    <t>133</t>
  </si>
  <si>
    <t>1.16.25.00.0.00</t>
  </si>
  <si>
    <t>1.16.25.05.0.01</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</si>
  <si>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</si>
  <si>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</si>
  <si>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</si>
  <si>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t>
  </si>
  <si>
    <t>1.16.25.08.4.04</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</si>
  <si>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</si>
  <si>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</si>
  <si>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</si>
  <si>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t>
  </si>
  <si>
    <t>1.16.30.01.0.01</t>
  </si>
  <si>
    <t>1.16.30.01.3.01</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</si>
  <si>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</si>
  <si>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</si>
  <si>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</si>
  <si>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t>
  </si>
  <si>
    <t>1.16.33.04.0.04</t>
  </si>
  <si>
    <t>013</t>
  </si>
  <si>
    <t>1.16.41.00.0.01</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</si>
  <si>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</si>
  <si>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</si>
  <si>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</si>
  <si>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081</t>
  </si>
  <si>
    <t>1.16.51.00.0.02</t>
  </si>
  <si>
    <t>1.16.51.02.0.02</t>
  </si>
  <si>
    <t>1.16.90.00.0.00</t>
  </si>
  <si>
    <t>1.16.90.04.0.04</t>
  </si>
  <si>
    <t>030</t>
  </si>
  <si>
    <t>031</t>
  </si>
  <si>
    <t>069</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</si>
  <si>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</si>
  <si>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192</t>
  </si>
  <si>
    <t>177</t>
  </si>
  <si>
    <t>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</si>
  <si>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</si>
  <si>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1.17.00.00.0.00</t>
  </si>
  <si>
    <t>1.17.05.00.0.00</t>
  </si>
  <si>
    <t>180</t>
  </si>
  <si>
    <t>1.17.05.04.0.04</t>
  </si>
  <si>
    <t>025</t>
  </si>
  <si>
    <t>033</t>
  </si>
  <si>
    <t>2.00.00.00.0.00</t>
  </si>
  <si>
    <t>2.02.00.00.0.00</t>
  </si>
  <si>
    <t>2.02.01.00.0.00</t>
  </si>
  <si>
    <t>151</t>
  </si>
  <si>
    <t>2.02.01.00.1.00</t>
  </si>
  <si>
    <t>2.02.01.00.1.04</t>
  </si>
  <si>
    <t>2711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</si>
  <si>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</si>
  <si>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2712</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</si>
  <si>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</si>
  <si>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2.02.01.00.3.00</t>
  </si>
  <si>
    <t>2.02.01.00.3.04</t>
  </si>
  <si>
    <t>2.02.02.00.0.00</t>
  </si>
  <si>
    <t>2.02.02.00.8.00</t>
  </si>
  <si>
    <t>2.02.02.00.8.04</t>
  </si>
  <si>
    <t>2.02.02.00.9.00</t>
  </si>
  <si>
    <t>2.02.02.00.9.04</t>
  </si>
  <si>
    <t>9000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</si>
  <si>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</si>
  <si>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2.02.02.05.1.00</t>
  </si>
  <si>
    <t>2.02.02.05.1.04</t>
  </si>
  <si>
    <t>2.02.02.99.9.00</t>
  </si>
  <si>
    <t>2.02.02.99.9.04</t>
  </si>
  <si>
    <t>2.02.02.99.9.04.1.021.151</t>
  </si>
  <si>
    <t>1021</t>
  </si>
  <si>
    <t>Субсидии бюджетам муниципальных образований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</si>
  <si>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1031</t>
  </si>
  <si>
    <t>Субсидии бюджетам муниципальных образований на персональные выплаты, устанавливаемые в целях повышения оплаты труда молодым специалистам, персональные выплаты, устанавливаемые с учётом опыта работы при наличии учёной степени, почётного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</si>
  <si>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1043</t>
  </si>
  <si>
    <t>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t>
  </si>
  <si>
    <t>2654</t>
  </si>
  <si>
    <t>Субсидии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согласно статье 15 Закона Красноярского края от 21 декабря 2010 года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</si>
  <si>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7393</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</si>
  <si>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</si>
  <si>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7397</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</si>
  <si>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</si>
  <si>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7398</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</si>
  <si>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</si>
  <si>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7404</t>
  </si>
  <si>
    <t>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включающих в себя места тестирования по выполнению видов испытаний (тестов), нормативов, требований к оценке уровня знаний и умений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</si>
  <si>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7412</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</si>
  <si>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</si>
  <si>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7436</t>
  </si>
  <si>
    <t>Субсидии бюджетам муниципальных районов и городских округов Красноярского края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</si>
  <si>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7437</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</si>
  <si>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</si>
  <si>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7449</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</si>
  <si>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</si>
  <si>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7456</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</si>
  <si>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</si>
  <si>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7466</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</si>
  <si>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</si>
  <si>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7481</t>
  </si>
  <si>
    <t>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"Поддержка искусства и народного творчества" государственной программы Красноярского края "Развитие культуры и туризма"</t>
  </si>
  <si>
    <t>7488</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</si>
  <si>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</si>
  <si>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7492</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</si>
  <si>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</si>
  <si>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7511</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</si>
  <si>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</si>
  <si>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7555</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</si>
  <si>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</si>
  <si>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7563</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</si>
  <si>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</si>
  <si>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7571</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</si>
  <si>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</si>
  <si>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7602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</si>
  <si>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</si>
  <si>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7741</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</si>
  <si>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</si>
  <si>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7748</t>
  </si>
  <si>
    <t>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"Содействие повышению уровня открытости бюджетных данных в муниципальных образованиях" государственной программы Красноярского края "Содействие развитию местного самоуправления"</t>
  </si>
  <si>
    <t>2.02.03.00.0.00</t>
  </si>
  <si>
    <t>2.02.03.00.7.00.</t>
  </si>
  <si>
    <t>2.02.03.00.7.04</t>
  </si>
  <si>
    <t>2.02.03.01.5.00</t>
  </si>
  <si>
    <t>2.02.03.01.5.04</t>
  </si>
  <si>
    <t>2.02.03.02.4.00</t>
  </si>
  <si>
    <t>2.02.03.02.4.04</t>
  </si>
  <si>
    <t>0151</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</si>
  <si>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</si>
  <si>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0275</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</si>
  <si>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</si>
  <si>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0640</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</si>
  <si>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</si>
  <si>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7429</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</si>
  <si>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</si>
  <si>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7513</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</si>
  <si>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</si>
  <si>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7514</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</si>
  <si>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</si>
  <si>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7518</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</si>
  <si>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</si>
  <si>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7519</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</si>
  <si>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</si>
  <si>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7552</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</si>
  <si>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</si>
  <si>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7554</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</si>
  <si>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</si>
  <si>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7564</t>
  </si>
  <si>
    <t>Код</t>
  </si>
  <si>
    <t>1</t>
  </si>
  <si>
    <t>2</t>
  </si>
  <si>
    <t>№ строки</t>
  </si>
  <si>
    <t>Совета депутатов</t>
  </si>
  <si>
    <t xml:space="preserve">к  Решению Шарыповского городского </t>
  </si>
  <si>
    <t>099 01 00 00 00 00 0000 000</t>
  </si>
  <si>
    <t>ИСТОЧНИКИ ВНУТРЕННЕГО ФИНАНСИРОВАНИЯ ДЕФИЦИТОВ  БЮДЖЕТОВ</t>
  </si>
  <si>
    <t>099 01 02 00 00 00 0000 700</t>
  </si>
  <si>
    <t>Получение кредитов от кредитных организаций в валюте Российской Федерации</t>
  </si>
  <si>
    <t>099 01 02 00 00 04 0000 710</t>
  </si>
  <si>
    <t>099 01 02 00 00 00 0000 800</t>
  </si>
  <si>
    <t>Погашение кредитов, предоставленных кредитными организациями в валюте Российской Федерации</t>
  </si>
  <si>
    <t>099 01 02 00 00 04 0000 810</t>
  </si>
  <si>
    <t>099 01 05 00 00 00 0000 000</t>
  </si>
  <si>
    <t>Изменение остатков средств на счетах по учету средств бюджета</t>
  </si>
  <si>
    <t>099 01 05 00 00 00 0000 500</t>
  </si>
  <si>
    <t>Увеличение остатков средств бюджетов</t>
  </si>
  <si>
    <t>099 01 05 02 00 00 0000 500</t>
  </si>
  <si>
    <t>Увеличение прочих остатков средств бюджетов</t>
  </si>
  <si>
    <t>099 01 05 02 01 00 0000 510</t>
  </si>
  <si>
    <t>Увеличение прочих остатков денежных средств бюджетов</t>
  </si>
  <si>
    <t>099 01 05 02 01 04 0000 510</t>
  </si>
  <si>
    <t>099 01 05 00 00 00 0000 600</t>
  </si>
  <si>
    <t>Уменьшение остатков средств бюджетов</t>
  </si>
  <si>
    <t>099 01 05 02 00 00 0000 600</t>
  </si>
  <si>
    <t>Уменьшение прочих остатков средств бюджетов</t>
  </si>
  <si>
    <t>099 01 05 02 01 00 0000 610</t>
  </si>
  <si>
    <t>Уменьшение прочих остатков денежных средств бюджетов</t>
  </si>
  <si>
    <t>099 01 05 02 01 04 0000 610</t>
  </si>
  <si>
    <t>Всего</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</si>
  <si>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</si>
  <si>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</si>
  <si>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</si>
  <si>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</si>
  <si>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(рублей)</t>
  </si>
  <si>
    <t xml:space="preserve">Приложение 1 </t>
  </si>
  <si>
    <t>Наименование показателя бюджетной классификации</t>
  </si>
  <si>
    <t>План утвержденный</t>
  </si>
  <si>
    <t>План с учетом изменений</t>
  </si>
  <si>
    <t>Исполнено</t>
  </si>
  <si>
    <t>Процент исполнения</t>
  </si>
  <si>
    <t>Источники внутреннего финансирования дефицита бюджета по кодам классификации источников финансирования дефицитов бюджетов в 2016 году</t>
  </si>
  <si>
    <t xml:space="preserve">"Об исполнении бюджета города Шарыпово за 2016 год </t>
  </si>
  <si>
    <t>099 01 03 00 00 04 0000 810</t>
  </si>
  <si>
    <t>099 01 03 00 00 00 0000 810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</si>
  <si>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</si>
  <si>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</si>
  <si>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r>
      <rPr>
        <u val="single"/>
        <sz val="10"/>
        <color indexed="8"/>
        <rFont val="Times New Roman"/>
        <family val="1"/>
      </rPr>
      <t>от 23.05.2017 № 24-84</t>
    </r>
    <r>
      <rPr>
        <sz val="10"/>
        <color indexed="8"/>
        <rFont val="Times New Roman"/>
        <family val="1"/>
      </rPr>
      <t xml:space="preserve">  </t>
    </r>
  </si>
  <si>
    <t>Приложение № 2</t>
  </si>
  <si>
    <t>к Решению Шарыповского городского Совета депутатов</t>
  </si>
  <si>
    <t>"Об исполнении бюджета города за 2016 год"</t>
  </si>
  <si>
    <r>
      <t xml:space="preserve">                                                                                                                                                                                                          </t>
    </r>
    <r>
      <rPr>
        <u val="single"/>
        <sz val="9"/>
        <color indexed="8"/>
        <rFont val="Times New Roman"/>
        <family val="1"/>
      </rPr>
      <t>от  23.05.2017 № 24-84</t>
    </r>
    <r>
      <rPr>
        <sz val="9"/>
        <color indexed="8"/>
        <rFont val="Times New Roman"/>
        <family val="1"/>
      </rPr>
      <t xml:space="preserve">              </t>
    </r>
  </si>
  <si>
    <t>Источники финансирования дефицита бюджета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в 2016 году</t>
  </si>
  <si>
    <t>( рублей)</t>
  </si>
  <si>
    <t>№ п/п</t>
  </si>
  <si>
    <t>Адм.</t>
  </si>
  <si>
    <t>Вид</t>
  </si>
  <si>
    <t>Элемент</t>
  </si>
  <si>
    <t>Подвид</t>
  </si>
  <si>
    <t>КОСГУ</t>
  </si>
  <si>
    <t>ИСТОЧНИКИ ВНУТРЕННЕГО ФИНАНСИРОВАНИЯ ДЕФИЦИТОВ БЮДЖЕТОВ</t>
  </si>
  <si>
    <t>000</t>
  </si>
  <si>
    <t>01000000</t>
  </si>
  <si>
    <t>00</t>
  </si>
  <si>
    <t>0000</t>
  </si>
  <si>
    <t>Кредиты кредитных организаций в валюте Российской Федерации</t>
  </si>
  <si>
    <t>01020000</t>
  </si>
  <si>
    <t>099</t>
  </si>
  <si>
    <t>700</t>
  </si>
  <si>
    <t>Получение кредитов от кредитных организаций бюджетами городских округов в валюте Российской Федерации</t>
  </si>
  <si>
    <t>04</t>
  </si>
  <si>
    <t>710</t>
  </si>
  <si>
    <t>Погашение кредитов, представленных кредитными организациями в валюте Российской Федерации</t>
  </si>
  <si>
    <t>800</t>
  </si>
  <si>
    <t>810</t>
  </si>
  <si>
    <t xml:space="preserve">Погашение бюджетных кредитов, полученных от других бюджетов бюджетной системы Российской Федерации в валюте Российской Федерации  </t>
  </si>
  <si>
    <t>01030000</t>
  </si>
  <si>
    <t>01050000</t>
  </si>
  <si>
    <t>500</t>
  </si>
  <si>
    <t>01050200</t>
  </si>
  <si>
    <t>01050201</t>
  </si>
  <si>
    <t>510</t>
  </si>
  <si>
    <t>600</t>
  </si>
  <si>
    <t>610</t>
  </si>
  <si>
    <t>Приложение №3</t>
  </si>
  <si>
    <t xml:space="preserve">к Решению Шарыповкого городского Совета депутатов </t>
  </si>
  <si>
    <t>от 23.05.2017 № 24-84</t>
  </si>
  <si>
    <t xml:space="preserve">Доходы бюджета города по кодам классификации доходов бюджета за 2016 год </t>
  </si>
  <si>
    <t>Гл. администратор</t>
  </si>
  <si>
    <t>Код классификации доходов</t>
  </si>
  <si>
    <t>Наименование кода классификации доходов</t>
  </si>
  <si>
    <t>Утвержденный план 2016 год</t>
  </si>
  <si>
    <t>Уточненный план      2016 год</t>
  </si>
  <si>
    <t>исполнено  
за 2016 год</t>
  </si>
  <si>
    <t>процент исполнения</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</si>
  <si>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</si>
  <si>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</si>
  <si>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</si>
  <si>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</si>
  <si>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</si>
  <si>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</si>
  <si>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</si>
  <si>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</si>
  <si>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</si>
  <si>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</si>
  <si>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</si>
  <si>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</si>
  <si>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</si>
  <si>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</si>
  <si>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</si>
  <si>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</si>
  <si>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</si>
  <si>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</si>
  <si>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</si>
  <si>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</si>
  <si>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</si>
  <si>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</si>
  <si>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</si>
  <si>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</si>
  <si>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</si>
  <si>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</si>
  <si>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</si>
  <si>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</si>
  <si>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</si>
  <si>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</si>
  <si>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</si>
  <si>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</si>
  <si>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</si>
  <si>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</si>
  <si>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</si>
  <si>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</si>
  <si>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</si>
  <si>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</si>
  <si>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</si>
  <si>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1.05.02.02.0.02.0.000.110</t>
  </si>
  <si>
    <t>Единый налог на вмененный доход для отдельных видов деятельности (за налоговые периоды, истекшие до 1 января 2011 года)</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</si>
  <si>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</si>
  <si>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</si>
  <si>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</si>
  <si>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</si>
  <si>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</si>
  <si>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</si>
  <si>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</si>
  <si>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</si>
  <si>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</si>
  <si>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</si>
  <si>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</si>
  <si>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</si>
  <si>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</si>
  <si>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</si>
  <si>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</si>
  <si>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</si>
  <si>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</si>
  <si>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</si>
  <si>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</si>
  <si>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</si>
  <si>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</si>
  <si>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</si>
  <si>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</si>
  <si>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</si>
  <si>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</si>
  <si>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</si>
  <si>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</si>
  <si>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</si>
  <si>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</si>
  <si>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005</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</si>
  <si>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</si>
  <si>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</si>
  <si>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</si>
  <si>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</si>
  <si>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</si>
  <si>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</si>
  <si>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</si>
  <si>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</si>
  <si>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1.09.07.05.0.00.0.000.110</t>
  </si>
  <si>
    <t>Прочие местные налоги и сборы</t>
  </si>
  <si>
    <t>1.09.07.05.2.04.0.000.110</t>
  </si>
  <si>
    <t>Прочие местные налоги и сборы, мобилизуемые на территориях городских округов</t>
  </si>
  <si>
    <t>117</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</si>
  <si>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</si>
  <si>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</si>
  <si>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</si>
  <si>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</si>
  <si>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</si>
  <si>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</si>
  <si>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</si>
  <si>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</si>
  <si>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</si>
  <si>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</si>
  <si>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</si>
  <si>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</si>
  <si>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</si>
  <si>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</si>
  <si>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</si>
  <si>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</si>
  <si>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</si>
  <si>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</si>
  <si>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</si>
  <si>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</si>
  <si>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</si>
  <si>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</si>
  <si>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</si>
  <si>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</si>
  <si>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</si>
  <si>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</si>
  <si>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</si>
  <si>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</si>
  <si>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</si>
  <si>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1.12.01.02.0.01.0.000.120</t>
  </si>
  <si>
    <t>Плата за выбросы загрязняющих веществ в атмосферный воздух передвижными объектами</t>
  </si>
  <si>
    <t>1.12.01.04.0.01.0.000.120</t>
  </si>
  <si>
    <t>Плата за размещение отходов производства и потребления</t>
  </si>
  <si>
    <t>1.13.00.00.0.00.0.000.000</t>
  </si>
  <si>
    <t>ДОХОДЫ ОТ ОКАЗАНИЯ ПЛАТНЫХ УСЛУГ (РАБОТ) И КОМПЕНСАЦИИ ЗАТРАТ ГОСУДАРСТВА</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</si>
  <si>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</si>
  <si>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</si>
  <si>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</si>
  <si>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</si>
  <si>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</si>
  <si>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</si>
  <si>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</si>
  <si>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</si>
  <si>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</si>
  <si>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</si>
  <si>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</si>
  <si>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</si>
  <si>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</si>
  <si>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</si>
  <si>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</si>
  <si>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</si>
  <si>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</si>
  <si>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</si>
  <si>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</si>
  <si>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</si>
  <si>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</si>
  <si>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</si>
  <si>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</si>
  <si>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</si>
  <si>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</si>
  <si>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</si>
  <si>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</si>
  <si>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</si>
  <si>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</si>
  <si>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</si>
  <si>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</si>
  <si>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</si>
  <si>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</si>
  <si>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</si>
  <si>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</si>
  <si>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</si>
  <si>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</si>
  <si>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</si>
  <si>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</si>
  <si>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</si>
  <si>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</si>
  <si>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</si>
  <si>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</si>
  <si>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</si>
  <si>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141</t>
  </si>
  <si>
    <t>1.16.25.05.0.01.0.000.140</t>
  </si>
  <si>
    <t>Денежные взыскания (штрафы) за нарушение законодательства в области охраны окружающей среды</t>
  </si>
  <si>
    <t>321</t>
  </si>
  <si>
    <t>1.16.25.06.0.01.0.000.140</t>
  </si>
  <si>
    <t>Денежные взыскания (штрафы) за нарушение земельного законодательства</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</si>
  <si>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</si>
  <si>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</si>
  <si>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</si>
  <si>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</si>
  <si>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</si>
  <si>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</si>
  <si>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t>
  </si>
  <si>
    <t>1.16.30.00.0.01.0.000.140</t>
  </si>
  <si>
    <t>Денежные взыскания (штрафы) за правонарушения в области дорожного движения</t>
  </si>
  <si>
    <t>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</si>
  <si>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</si>
  <si>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</si>
  <si>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</si>
  <si>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1.16.30.03.0.01.0.000.140</t>
  </si>
  <si>
    <t>Прочие денежные взыскания (штрафы) за правонарушения в области дорожного движения</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</si>
  <si>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</si>
  <si>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</si>
  <si>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</si>
  <si>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</si>
  <si>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498</t>
  </si>
  <si>
    <t>1.16.41.00.0.01.0.000.140</t>
  </si>
  <si>
    <t>Денежные взыскания (штрафы) за нарушение законодательства Российской Федерации об электроэнергетике</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</si>
  <si>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</si>
  <si>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</si>
  <si>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1.16.51.00.0.02.0.000.140</t>
  </si>
  <si>
    <t>Денежные взыскания (штрафы), установленные законами субъектов Российской Федерации за несоблюдение муниципальных правовых актов</t>
  </si>
  <si>
    <t>1.16.51.02.0.02.0.000.140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</si>
  <si>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</si>
  <si>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</si>
  <si>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</si>
  <si>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</si>
  <si>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</si>
  <si>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1.17.00.00.0.00.0.000.000</t>
  </si>
  <si>
    <t>ПРОЧИЕ НЕНАЛОГОВЫЕ ДОХОДЫ</t>
  </si>
  <si>
    <t>1.17.05.00.0.00.0.000.180</t>
  </si>
  <si>
    <t>Прочие неналоговые доходы</t>
  </si>
  <si>
    <t>1.17.05.04.0.04.0.000.180</t>
  </si>
  <si>
    <t>Прочие неналоговые доходы бюджетов городских округов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</si>
  <si>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</si>
  <si>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</si>
  <si>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</si>
  <si>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</si>
  <si>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2.02.01.00.0.00.0.000.151</t>
  </si>
  <si>
    <t>Дотации бюджетам бюджетной системы Российской Федерации</t>
  </si>
  <si>
    <t>2.02.01.00.1.00.0.000.151</t>
  </si>
  <si>
    <t>Дотации на выравнивание бюджетной обеспеченности</t>
  </si>
  <si>
    <t>2.02.01.00.1.04.0.000.151</t>
  </si>
  <si>
    <t>Дотации бюджетам городских округов на выравнивание бюджетной обеспеченности</t>
  </si>
  <si>
    <t>2.02.01.00.3.00.0.000.151</t>
  </si>
  <si>
    <t>Дотации бюджетам на поддержку мер по обеспечению сбалансированности бюджетов</t>
  </si>
  <si>
    <t>2.02.01.00.3.04.0.000.151</t>
  </si>
  <si>
    <t>Дотации бюджетам городских округов на поддержку мер по обеспечению сбалансированности бюджетов</t>
  </si>
  <si>
    <t>2.02.02.00.0.00.0.000.151</t>
  </si>
  <si>
    <t>Субсидии бюджетам бюджетной системы Российской Федерации (межбюджетные субсидии)</t>
  </si>
  <si>
    <t>2.02.02.00.8.00.0.000.151</t>
  </si>
  <si>
    <t>Субсидии бюджетам на обеспечение жильем молодых семей</t>
  </si>
  <si>
    <t>2.02.02.00.8.04.0.000.151</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</si>
  <si>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</si>
  <si>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2.02.02.00.9.00.0.000.151</t>
  </si>
  <si>
    <t>Субсидии бюджетам на государственную поддержку малого и среднего предпринимательства, включая крестьянские (фермерские) хозяйства</t>
  </si>
  <si>
    <t>2.02.02.00.9.04.0.000.151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</si>
  <si>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</si>
  <si>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2.02.02.05.1.00.0.000.151</t>
  </si>
  <si>
    <t>Субсидии бюджетам на реализацию федеральных целевых программ</t>
  </si>
  <si>
    <t>2.02.02.05.1.04.0.000.151</t>
  </si>
  <si>
    <t>Субсидии бюджетам городских округов на реализацию федеральных целевых программ</t>
  </si>
  <si>
    <t>2.02.02.99.9.00.0.000.151</t>
  </si>
  <si>
    <t>Прочие субсидии</t>
  </si>
  <si>
    <t>2.02.02.99.9.04.0.000.151</t>
  </si>
  <si>
    <t>Прочие субсидии бюджетам городских округов</t>
  </si>
  <si>
    <t>2.02.03.00.0.00.0.000.151</t>
  </si>
  <si>
    <t>Субвенции бюджетам бюджетной системы Российской Федерации</t>
  </si>
  <si>
    <t>2.02.03.00.7.00.0.000.151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</si>
  <si>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</si>
  <si>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2.02.03.00.7.04.0.000.151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</si>
  <si>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</si>
  <si>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2.02.03.01.5.00.0.000.151</t>
  </si>
  <si>
    <t>Субвенции бюджетам на осуществление первичного воинского учета на территориях, где отсутствуют военные комиссариаты</t>
  </si>
  <si>
    <t>2.02.03.01.5.04.0.000.151</t>
  </si>
  <si>
    <t>Субвенции бюджетам городских округов на осуществление первичного воинского учета на территориях, где отсутствуют военные комиссариаты</t>
  </si>
  <si>
    <t>2.02.03.02.4.00.0.000.151</t>
  </si>
  <si>
    <t>Субвенции местным бюджетам на выполнение передаваемых полномочий субъектов Российской Федерации</t>
  </si>
  <si>
    <t>2.02.03.02.4.04.0.000.151</t>
  </si>
  <si>
    <t>Субвенции бюджетам городских округов на выполнение передаваемых полномочий субъектов Российской Федерации</t>
  </si>
  <si>
    <t>2.02.03.02.9.00.0.000.151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</si>
  <si>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</si>
  <si>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</si>
  <si>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</si>
  <si>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2.02.03.11.9.00.0.000.151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</si>
  <si>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</si>
  <si>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</si>
  <si>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</si>
  <si>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2.02.03.12.1.00.0.000.151</t>
  </si>
  <si>
    <t>Субвенции бюджетам на проведение Всероссийской сельскохозяйственной переписи в 2016 году</t>
  </si>
  <si>
    <t>2.02.03.12.1.04.0.000.151</t>
  </si>
  <si>
    <t>Субвенции бюджетам городских округов на проведение Всероссийской сельскохозяйственной переписи в 2016 году</t>
  </si>
  <si>
    <t>2.02.03.99.9.00.0.000.151</t>
  </si>
  <si>
    <t>Прочие субвенции</t>
  </si>
  <si>
    <t>2.02.03.99.9.04.0.000.151</t>
  </si>
  <si>
    <t>Прочие субвенции бюджетам городских округов</t>
  </si>
  <si>
    <t>2.02.04.00.0.00.0.000.151</t>
  </si>
  <si>
    <t>Иные межбюджетные трансферты</t>
  </si>
  <si>
    <t>2.02.04.02.5.00.0.000.151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</si>
  <si>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</si>
  <si>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2.02.04.02.5.04.0.000.151</t>
  </si>
  <si>
    <t>Межбюджетные трансферты, передаваемые бюджетам городских округов на комплектование книжных фондов библиотек муниципальных образований</t>
  </si>
  <si>
    <t>2.19.00.00.0.00.0.000.000</t>
  </si>
  <si>
    <t>ВОЗВРАТ ОСТАТКОВ СУБСИДИЙ, СУБВЕНЦИЙ И ИНЫХ МЕЖБЮДЖЕТНЫХ ТРАНСФЕРТОВ, ИМЕЮЩИХ ЦЕЛЕВОЕ НАЗНАЧЕНИЕ, ПРОШЛЫХ ЛЕТ</t>
  </si>
  <si>
    <t>2.19.04.00.0.04.0.000.151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</si>
  <si>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</si>
  <si>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Итого</t>
  </si>
  <si>
    <t>Приложение 4</t>
  </si>
  <si>
    <t xml:space="preserve">                                                         Доходы бюджета города по кодам вида дохода бюджета, группы подвида,                                               </t>
  </si>
  <si>
    <t>аналитической группы подвида</t>
  </si>
  <si>
    <t>Код вида дохода</t>
  </si>
  <si>
    <t>Код группы подвида</t>
  </si>
  <si>
    <t>Код аналитической группы подвида</t>
  </si>
  <si>
    <t>Наименование кода вида доходов</t>
  </si>
  <si>
    <t>Утвержденный план на 2016 год</t>
  </si>
  <si>
    <t>Уточненный план на 2016 год</t>
  </si>
  <si>
    <t>исполнено за 2016 год</t>
  </si>
  <si>
    <t>1.00.00.00.0.00</t>
  </si>
  <si>
    <t>1.01.00.00.0.00</t>
  </si>
  <si>
    <t>1.01.01.00.0.00</t>
  </si>
  <si>
    <t>110</t>
  </si>
  <si>
    <t>1.01.01.01.0.00</t>
  </si>
  <si>
    <t>1.01.01.01.2.02</t>
  </si>
  <si>
    <t>1000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</si>
  <si>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</si>
  <si>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2100</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</si>
  <si>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</si>
  <si>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3000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</si>
  <si>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</si>
  <si>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4000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</si>
  <si>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</si>
  <si>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5000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</si>
  <si>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</si>
  <si>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1.01.02.00.0.01</t>
  </si>
  <si>
    <t>1.01.02.01.0.01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</si>
  <si>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</si>
  <si>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</si>
  <si>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</si>
  <si>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</si>
  <si>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</si>
  <si>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1.01.02.02.0.01</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</si>
  <si>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</si>
  <si>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</si>
  <si>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</si>
  <si>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</si>
  <si>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</si>
  <si>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</si>
  <si>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</si>
  <si>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</si>
  <si>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1.01.02.04.0.01</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</si>
  <si>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</si>
  <si>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t>
  </si>
  <si>
    <t>1.03.02.00.0.01</t>
  </si>
  <si>
    <t>1.03.02.23.0.01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</si>
</sst>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 numFmtId="173" formatCode="?"/>
    <numFmt numFmtId="174" formatCode="#,##0.00_р_."/>
  </numFmts>
  <fonts count="53">
    <font>
      <sz val="10"/>
      <name val="Arial Cyr"/>
      <family val="0"/>
    </font>
    <font>
      <sz val="11"/>
      <color indexed="8"/>
      <name val="Calibri"/>
      <family val="2"/>
    </font>
    <font>
      <sz val="12"/>
      <name val="Times New Roman"/>
      <family val="1"/>
    </font>
    <font>
      <b/>
      <sz val="12"/>
      <name val="Times New Roman"/>
      <family val="1"/>
    </font>
    <font>
      <b/>
      <sz val="10"/>
      <color indexed="63"/>
      <name val="Arial"/>
      <family val="0"/>
    </font>
    <font>
      <b/>
      <sz val="10"/>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8"/>
      <name val="Times New Roman"/>
      <family val="1"/>
    </font>
    <font>
      <sz val="9"/>
      <name val="Arial Cyr"/>
      <family val="0"/>
    </font>
    <font>
      <sz val="9"/>
      <color indexed="8"/>
      <name val="Times New Roman"/>
      <family val="1"/>
    </font>
    <font>
      <u val="single"/>
      <sz val="9"/>
      <color indexed="8"/>
      <name val="Times New Roman"/>
      <family val="1"/>
    </font>
    <font>
      <sz val="9"/>
      <name val="Times New Roman"/>
      <family val="1"/>
    </font>
    <font>
      <sz val="9"/>
      <color indexed="8"/>
      <name val="ARIAL"/>
      <family val="2"/>
    </font>
    <font>
      <sz val="9"/>
      <color indexed="63"/>
      <name val="Times New Roman"/>
      <family val="1"/>
    </font>
    <font>
      <sz val="9"/>
      <color indexed="63"/>
      <name val="ARIAL"/>
      <family val="2"/>
    </font>
    <font>
      <sz val="8"/>
      <name val="Arial Cyr"/>
      <family val="0"/>
    </font>
    <font>
      <sz val="11"/>
      <name val="Times New Roman"/>
      <family val="1"/>
    </font>
    <font>
      <sz val="9"/>
      <name val="Arial"/>
      <family val="0"/>
    </font>
    <font>
      <u val="single"/>
      <sz val="11"/>
      <name val="Times New Roman"/>
      <family val="1"/>
    </font>
    <font>
      <b/>
      <sz val="9"/>
      <name val="Arial"/>
      <family val="2"/>
    </font>
    <font>
      <sz val="8.5"/>
      <name val="MS Sans Serif"/>
      <family val="0"/>
    </font>
    <font>
      <sz val="8.5"/>
      <name val="Times New Roman"/>
      <family val="1"/>
    </font>
    <font>
      <sz val="8"/>
      <name val="Times New Roman"/>
      <family val="1"/>
    </font>
    <font>
      <b/>
      <sz val="8"/>
      <name val="Times New Roman"/>
      <family val="1"/>
    </font>
    <font>
      <u val="single"/>
      <sz val="9"/>
      <name val="Times New Roman"/>
      <family val="1"/>
    </font>
    <font>
      <u val="single"/>
      <sz val="10"/>
      <name val="Times New Roman"/>
      <family val="1"/>
    </font>
    <font>
      <sz val="10"/>
      <name val="Arial"/>
      <family val="0"/>
    </font>
    <font>
      <b/>
      <sz val="10"/>
      <name val="Arial"/>
      <family val="2"/>
    </font>
    <font>
      <b/>
      <sz val="9"/>
      <name val="Times New Roman"/>
      <family val="1"/>
    </font>
    <font>
      <b/>
      <sz val="8"/>
      <name val="Arial"/>
      <family val="0"/>
    </font>
    <font>
      <sz val="8"/>
      <color indexed="12"/>
      <name val="Arial Cyr"/>
      <family val="0"/>
    </font>
    <font>
      <b/>
      <sz val="10"/>
      <name val="Arial Cyr"/>
      <family val="0"/>
    </font>
    <font>
      <b/>
      <sz val="12"/>
      <name val="Arial Cyr"/>
      <family val="0"/>
    </font>
    <font>
      <sz val="12"/>
      <color indexed="8"/>
      <name val="Times New Roman"/>
      <family val="1"/>
    </font>
    <font>
      <sz val="12"/>
      <name val="Times New Roman Cyr"/>
      <family val="1"/>
    </font>
    <font>
      <sz val="11"/>
      <name val="Times New Roman Cyr"/>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213">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center" wrapText="1" shrinkToFit="1"/>
    </xf>
    <xf numFmtId="0" fontId="2" fillId="0" borderId="0" xfId="0" applyFont="1" applyFill="1" applyAlignment="1">
      <alignment horizontal="center" vertical="top" wrapText="1"/>
    </xf>
    <xf numFmtId="0" fontId="2" fillId="0" borderId="0" xfId="0" applyFont="1" applyFill="1" applyAlignment="1">
      <alignment horizontal="center" wrapText="1"/>
    </xf>
    <xf numFmtId="172" fontId="2" fillId="0" borderId="0" xfId="0" applyNumberFormat="1" applyFont="1" applyFill="1" applyAlignment="1">
      <alignment horizontal="center" wrapText="1"/>
    </xf>
    <xf numFmtId="0" fontId="2" fillId="0" borderId="0" xfId="0" applyFont="1" applyFill="1" applyAlignment="1">
      <alignment horizontal="center" vertical="center" wrapText="1" shrinkToFit="1"/>
    </xf>
    <xf numFmtId="172" fontId="3" fillId="0" borderId="0" xfId="0" applyNumberFormat="1" applyFont="1" applyFill="1" applyAlignment="1">
      <alignment horizontal="center" vertical="top" wrapText="1"/>
    </xf>
    <xf numFmtId="172" fontId="3" fillId="0" borderId="0" xfId="0" applyNumberFormat="1" applyFont="1" applyFill="1" applyAlignment="1">
      <alignment horizontal="center" wrapText="1"/>
    </xf>
    <xf numFmtId="0" fontId="6" fillId="0" borderId="0" xfId="0" applyFont="1" applyFill="1" applyAlignment="1">
      <alignment horizontal="right" vertical="top" wrapText="1"/>
    </xf>
    <xf numFmtId="0" fontId="6" fillId="0" borderId="0" xfId="0" applyFont="1" applyFill="1" applyAlignment="1">
      <alignment vertical="top" wrapText="1"/>
    </xf>
    <xf numFmtId="0" fontId="6" fillId="0" borderId="0" xfId="0" applyFont="1" applyFill="1" applyAlignment="1">
      <alignment horizontal="center" vertical="top" wrapText="1" shrinkToFit="1"/>
    </xf>
    <xf numFmtId="49" fontId="5" fillId="0" borderId="0" xfId="0" applyNumberFormat="1" applyFont="1" applyFill="1" applyBorder="1" applyAlignment="1">
      <alignment horizontal="center" wrapText="1" shrinkToFit="1"/>
    </xf>
    <xf numFmtId="0" fontId="6" fillId="0" borderId="0" xfId="0" applyFont="1" applyFill="1" applyAlignment="1">
      <alignment horizontal="center" wrapText="1" shrinkToFit="1"/>
    </xf>
    <xf numFmtId="172" fontId="6" fillId="0" borderId="0" xfId="0" applyNumberFormat="1" applyFont="1" applyFill="1" applyBorder="1" applyAlignment="1">
      <alignment horizontal="right" shrinkToFit="1"/>
    </xf>
    <xf numFmtId="0" fontId="6" fillId="0" borderId="10" xfId="0" applyFont="1" applyFill="1" applyBorder="1" applyAlignment="1">
      <alignment horizontal="center" vertical="top" wrapText="1" shrinkToFit="1"/>
    </xf>
    <xf numFmtId="49" fontId="6" fillId="0" borderId="10" xfId="0" applyNumberFormat="1" applyFont="1" applyFill="1" applyBorder="1" applyAlignment="1">
      <alignment horizontal="center" wrapText="1" shrinkToFit="1"/>
    </xf>
    <xf numFmtId="3" fontId="6" fillId="0" borderId="10" xfId="0" applyNumberFormat="1" applyFont="1" applyFill="1" applyBorder="1" applyAlignment="1">
      <alignment horizontal="center" wrapText="1" shrinkToFit="1"/>
    </xf>
    <xf numFmtId="0" fontId="5" fillId="0" borderId="10" xfId="0" applyNumberFormat="1" applyFont="1" applyBorder="1" applyAlignment="1">
      <alignment vertical="top" wrapText="1"/>
    </xf>
    <xf numFmtId="0" fontId="6" fillId="0" borderId="10" xfId="0" applyNumberFormat="1" applyFont="1" applyBorder="1" applyAlignment="1">
      <alignment vertical="top" wrapText="1"/>
    </xf>
    <xf numFmtId="4" fontId="6" fillId="0" borderId="10" xfId="0" applyNumberFormat="1" applyFont="1" applyFill="1" applyBorder="1" applyAlignment="1">
      <alignment vertical="top"/>
    </xf>
    <xf numFmtId="0" fontId="6" fillId="0" borderId="10" xfId="0" applyNumberFormat="1" applyFont="1" applyFill="1" applyBorder="1" applyAlignment="1">
      <alignment vertical="top" wrapText="1"/>
    </xf>
    <xf numFmtId="4" fontId="6" fillId="0" borderId="10" xfId="0" applyNumberFormat="1" applyFont="1" applyFill="1" applyBorder="1" applyAlignment="1">
      <alignment vertical="center"/>
    </xf>
    <xf numFmtId="49" fontId="5" fillId="0" borderId="10" xfId="0" applyNumberFormat="1" applyFont="1" applyBorder="1" applyAlignment="1">
      <alignment vertical="center"/>
    </xf>
    <xf numFmtId="49" fontId="6" fillId="0" borderId="10" xfId="0" applyNumberFormat="1" applyFont="1" applyFill="1" applyBorder="1" applyAlignment="1">
      <alignment vertical="center"/>
    </xf>
    <xf numFmtId="49" fontId="5" fillId="0" borderId="10" xfId="0" applyNumberFormat="1" applyFont="1" applyFill="1" applyBorder="1" applyAlignment="1">
      <alignment vertical="center"/>
    </xf>
    <xf numFmtId="49" fontId="6" fillId="0" borderId="10" xfId="0" applyNumberFormat="1" applyFont="1" applyBorder="1" applyAlignment="1">
      <alignment vertical="center"/>
    </xf>
    <xf numFmtId="4" fontId="5" fillId="0" borderId="10" xfId="0" applyNumberFormat="1" applyFont="1" applyFill="1" applyBorder="1" applyAlignment="1">
      <alignment vertical="center"/>
    </xf>
    <xf numFmtId="1" fontId="6" fillId="0" borderId="10" xfId="0" applyNumberFormat="1" applyFont="1" applyFill="1" applyBorder="1" applyAlignment="1">
      <alignment horizontal="center" vertical="center"/>
    </xf>
    <xf numFmtId="0" fontId="6" fillId="0" borderId="0" xfId="0" applyFont="1" applyAlignment="1">
      <alignment horizontal="right"/>
    </xf>
    <xf numFmtId="49" fontId="6" fillId="0" borderId="10" xfId="0" applyNumberFormat="1" applyFont="1" applyFill="1" applyBorder="1" applyAlignment="1">
      <alignment vertical="top"/>
    </xf>
    <xf numFmtId="0" fontId="2" fillId="0" borderId="0" xfId="0" applyFont="1" applyFill="1" applyAlignment="1">
      <alignment horizontal="center" wrapText="1"/>
    </xf>
    <xf numFmtId="172" fontId="3" fillId="0" borderId="0" xfId="0" applyNumberFormat="1" applyFont="1" applyFill="1" applyAlignment="1">
      <alignment horizontal="center" wrapText="1"/>
    </xf>
    <xf numFmtId="0" fontId="6" fillId="0" borderId="11" xfId="0" applyFont="1" applyFill="1" applyBorder="1" applyAlignment="1">
      <alignment horizontal="center" vertical="top" wrapText="1" shrinkToFit="1"/>
    </xf>
    <xf numFmtId="0" fontId="6" fillId="0" borderId="12" xfId="0" applyFont="1" applyFill="1" applyBorder="1" applyAlignment="1">
      <alignment horizontal="center" vertical="top" wrapText="1" shrinkToFit="1"/>
    </xf>
    <xf numFmtId="49" fontId="6" fillId="0" borderId="11" xfId="0" applyNumberFormat="1" applyFont="1" applyFill="1" applyBorder="1" applyAlignment="1">
      <alignment horizontal="center" vertical="center" wrapText="1" shrinkToFit="1"/>
    </xf>
    <xf numFmtId="49" fontId="6" fillId="0" borderId="12" xfId="0" applyNumberFormat="1" applyFont="1" applyFill="1" applyBorder="1" applyAlignment="1">
      <alignment horizontal="center" vertical="center" wrapText="1" shrinkToFit="1"/>
    </xf>
    <xf numFmtId="172" fontId="5" fillId="0" borderId="0" xfId="0" applyNumberFormat="1" applyFont="1" applyFill="1" applyAlignment="1">
      <alignment horizontal="center" wrapText="1"/>
    </xf>
    <xf numFmtId="172" fontId="6" fillId="0" borderId="10" xfId="0" applyNumberFormat="1"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7" fillId="0" borderId="0" xfId="52" applyFont="1" applyFill="1" applyAlignment="1">
      <alignment horizontal="right" vertical="top" wrapText="1"/>
    </xf>
    <xf numFmtId="0" fontId="6" fillId="0" borderId="0" xfId="0" applyFont="1" applyFill="1" applyAlignment="1">
      <alignment horizontal="right" vertical="top" wrapText="1"/>
    </xf>
    <xf numFmtId="0" fontId="6" fillId="0" borderId="0" xfId="0" applyFont="1" applyAlignment="1">
      <alignment horizontal="right"/>
    </xf>
    <xf numFmtId="0" fontId="25" fillId="0" borderId="0" xfId="0" applyFont="1" applyAlignment="1">
      <alignment horizontal="center"/>
    </xf>
    <xf numFmtId="0" fontId="26" fillId="0" borderId="0" xfId="52" applyFont="1" applyAlignment="1">
      <alignment horizontal="right" vertical="top" wrapText="1"/>
    </xf>
    <xf numFmtId="0" fontId="25" fillId="0" borderId="0" xfId="0" applyFont="1" applyAlignment="1">
      <alignment/>
    </xf>
    <xf numFmtId="0" fontId="25" fillId="0" borderId="0" xfId="0" applyFont="1" applyAlignment="1">
      <alignment/>
    </xf>
    <xf numFmtId="0" fontId="26" fillId="0" borderId="0" xfId="52" applyFont="1" applyAlignment="1">
      <alignment horizontal="center" vertical="distributed" wrapText="1"/>
    </xf>
    <xf numFmtId="0" fontId="26" fillId="0" borderId="0" xfId="52" applyFont="1" applyAlignment="1">
      <alignment horizontal="center" vertical="top" wrapText="1"/>
    </xf>
    <xf numFmtId="0" fontId="25" fillId="0" borderId="0" xfId="0" applyFont="1" applyBorder="1" applyAlignment="1">
      <alignment/>
    </xf>
    <xf numFmtId="0" fontId="28" fillId="0" borderId="0" xfId="0" applyFont="1" applyBorder="1" applyAlignment="1">
      <alignment horizontal="right"/>
    </xf>
    <xf numFmtId="0" fontId="26" fillId="0" borderId="13" xfId="52" applyFont="1" applyBorder="1" applyAlignment="1">
      <alignment/>
    </xf>
    <xf numFmtId="0" fontId="26" fillId="0" borderId="13" xfId="52" applyFont="1" applyBorder="1" applyAlignment="1">
      <alignment horizontal="left"/>
    </xf>
    <xf numFmtId="0" fontId="29" fillId="0" borderId="0" xfId="52" applyFont="1" applyAlignment="1" applyProtection="1">
      <alignment vertical="top"/>
      <protection locked="0"/>
    </xf>
    <xf numFmtId="0" fontId="25" fillId="0" borderId="10" xfId="0" applyFont="1" applyBorder="1" applyAlignment="1">
      <alignment horizontal="center"/>
    </xf>
    <xf numFmtId="0" fontId="26" fillId="0" borderId="10" xfId="52" applyFont="1" applyBorder="1" applyAlignment="1">
      <alignment horizontal="center" vertical="center" wrapText="1"/>
    </xf>
    <xf numFmtId="0" fontId="26" fillId="0" borderId="10" xfId="52" applyFont="1" applyBorder="1" applyAlignment="1" applyProtection="1">
      <alignment horizontal="center" vertical="center" wrapText="1"/>
      <protection locked="0"/>
    </xf>
    <xf numFmtId="0" fontId="26" fillId="0" borderId="10" xfId="52" applyFont="1" applyFill="1" applyBorder="1" applyAlignment="1" applyProtection="1">
      <alignment horizontal="center" vertical="center" wrapText="1"/>
      <protection/>
    </xf>
    <xf numFmtId="0" fontId="30" fillId="0" borderId="10" xfId="52" applyFont="1" applyBorder="1" applyAlignment="1" applyProtection="1">
      <alignment horizontal="center" vertical="center" wrapText="1"/>
      <protection locked="0"/>
    </xf>
    <xf numFmtId="0" fontId="30" fillId="0" borderId="10" xfId="52" applyFont="1" applyBorder="1" applyAlignment="1" applyProtection="1">
      <alignment horizontal="justify" vertical="center"/>
      <protection locked="0"/>
    </xf>
    <xf numFmtId="0" fontId="30" fillId="0" borderId="10" xfId="52" applyFont="1" applyBorder="1" applyAlignment="1" applyProtection="1">
      <alignment horizontal="center" vertical="top" wrapText="1"/>
      <protection locked="0"/>
    </xf>
    <xf numFmtId="0" fontId="31" fillId="0" borderId="0" xfId="52" applyFont="1" applyBorder="1" applyAlignment="1" applyProtection="1">
      <alignment vertical="top"/>
      <protection locked="0"/>
    </xf>
    <xf numFmtId="0" fontId="25" fillId="0" borderId="10" xfId="0" applyFont="1" applyBorder="1" applyAlignment="1">
      <alignment horizontal="center" wrapText="1"/>
    </xf>
    <xf numFmtId="0" fontId="31" fillId="0" borderId="0" xfId="52" applyFont="1" applyBorder="1" applyAlignment="1" applyProtection="1">
      <alignment horizontal="center" vertical="center"/>
      <protection locked="0"/>
    </xf>
    <xf numFmtId="0" fontId="25" fillId="0" borderId="10" xfId="0" applyFont="1" applyBorder="1" applyAlignment="1">
      <alignment horizontal="center"/>
    </xf>
    <xf numFmtId="0" fontId="28" fillId="0" borderId="10" xfId="0" applyFont="1" applyBorder="1" applyAlignment="1">
      <alignment horizontal="left" wrapText="1"/>
    </xf>
    <xf numFmtId="49" fontId="28" fillId="0" borderId="10" xfId="0" applyNumberFormat="1" applyFont="1" applyBorder="1" applyAlignment="1">
      <alignment/>
    </xf>
    <xf numFmtId="4" fontId="28" fillId="0" borderId="10" xfId="0" applyNumberFormat="1" applyFont="1" applyFill="1" applyBorder="1" applyAlignment="1">
      <alignment/>
    </xf>
    <xf numFmtId="0" fontId="6" fillId="0" borderId="10" xfId="0" applyNumberFormat="1" applyFont="1" applyFill="1" applyBorder="1" applyAlignment="1">
      <alignment vertical="top" wrapText="1"/>
    </xf>
    <xf numFmtId="0" fontId="25" fillId="0" borderId="14" xfId="0" applyFont="1" applyBorder="1" applyAlignment="1">
      <alignment horizontal="left"/>
    </xf>
    <xf numFmtId="0" fontId="25" fillId="0" borderId="15" xfId="0" applyFont="1" applyBorder="1" applyAlignment="1">
      <alignment horizontal="left"/>
    </xf>
    <xf numFmtId="0" fontId="25" fillId="0" borderId="16" xfId="0" applyFont="1" applyBorder="1" applyAlignment="1">
      <alignment horizontal="left"/>
    </xf>
    <xf numFmtId="0" fontId="28" fillId="0" borderId="0" xfId="0" applyFont="1" applyAlignment="1">
      <alignment wrapText="1"/>
    </xf>
    <xf numFmtId="0" fontId="28" fillId="0" borderId="0" xfId="0" applyFont="1" applyAlignment="1">
      <alignment/>
    </xf>
    <xf numFmtId="0" fontId="26" fillId="0" borderId="0" xfId="52" applyFont="1" applyAlignment="1">
      <alignment horizontal="left" vertical="top" wrapText="1"/>
    </xf>
    <xf numFmtId="0" fontId="30" fillId="0" borderId="0" xfId="52" applyFont="1" applyAlignment="1" applyProtection="1">
      <alignment horizontal="left" vertical="top" wrapText="1"/>
      <protection locked="0"/>
    </xf>
    <xf numFmtId="0" fontId="33" fillId="0" borderId="0" xfId="0" applyFont="1" applyAlignment="1">
      <alignment horizontal="right"/>
    </xf>
    <xf numFmtId="0" fontId="34" fillId="0" borderId="0" xfId="0" applyFont="1" applyAlignment="1">
      <alignment/>
    </xf>
    <xf numFmtId="0" fontId="35" fillId="0" borderId="0" xfId="0" applyFont="1" applyAlignment="1">
      <alignment horizontal="right"/>
    </xf>
    <xf numFmtId="0" fontId="0" fillId="0" borderId="0" xfId="0" applyAlignment="1">
      <alignment horizontal="center"/>
    </xf>
    <xf numFmtId="0" fontId="2" fillId="0" borderId="0" xfId="0" applyFont="1" applyAlignment="1">
      <alignment horizontal="center" wrapText="1"/>
    </xf>
    <xf numFmtId="0" fontId="36" fillId="0" borderId="0" xfId="0" applyFont="1" applyAlignment="1">
      <alignment wrapText="1"/>
    </xf>
    <xf numFmtId="0" fontId="37" fillId="0" borderId="0" xfId="0" applyFont="1" applyBorder="1" applyAlignment="1" applyProtection="1">
      <alignment horizontal="center" wrapText="1"/>
      <protection/>
    </xf>
    <xf numFmtId="0" fontId="37" fillId="0" borderId="13" xfId="0" applyFont="1" applyBorder="1" applyAlignment="1" applyProtection="1">
      <alignment horizontal="right"/>
      <protection/>
    </xf>
    <xf numFmtId="49" fontId="38" fillId="0" borderId="10" xfId="0" applyNumberFormat="1" applyFont="1" applyBorder="1" applyAlignment="1" applyProtection="1">
      <alignment horizontal="center" vertical="center" wrapText="1"/>
      <protection/>
    </xf>
    <xf numFmtId="49" fontId="28" fillId="0" borderId="10" xfId="0" applyNumberFormat="1" applyFont="1" applyBorder="1" applyAlignment="1" applyProtection="1">
      <alignment horizontal="center" vertical="center" wrapText="1"/>
      <protection/>
    </xf>
    <xf numFmtId="49" fontId="28" fillId="0" borderId="10" xfId="0" applyNumberFormat="1" applyFont="1" applyFill="1" applyBorder="1" applyAlignment="1" applyProtection="1">
      <alignment horizontal="center" vertical="center" wrapText="1"/>
      <protection/>
    </xf>
    <xf numFmtId="49" fontId="39" fillId="0" borderId="1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172" fontId="6" fillId="0" borderId="10" xfId="0" applyNumberFormat="1" applyFont="1" applyBorder="1" applyAlignment="1" applyProtection="1">
      <alignment horizontal="right" vertical="center" wrapText="1"/>
      <protection/>
    </xf>
    <xf numFmtId="173" fontId="6" fillId="0" borderId="10" xfId="0" applyNumberFormat="1" applyFont="1" applyBorder="1" applyAlignment="1" applyProtection="1">
      <alignment horizontal="left" vertical="center" wrapText="1"/>
      <protection/>
    </xf>
    <xf numFmtId="49" fontId="40" fillId="0" borderId="10" xfId="0" applyNumberFormat="1" applyFont="1" applyBorder="1" applyAlignment="1" applyProtection="1">
      <alignment horizontal="center"/>
      <protection/>
    </xf>
    <xf numFmtId="49" fontId="6" fillId="0" borderId="10" xfId="0" applyNumberFormat="1" applyFont="1" applyBorder="1" applyAlignment="1" applyProtection="1">
      <alignment horizontal="center"/>
      <protection/>
    </xf>
    <xf numFmtId="49" fontId="6" fillId="0" borderId="10" xfId="0" applyNumberFormat="1" applyFont="1" applyBorder="1" applyAlignment="1" applyProtection="1">
      <alignment horizontal="left"/>
      <protection/>
    </xf>
    <xf numFmtId="4" fontId="6" fillId="0" borderId="10" xfId="0" applyNumberFormat="1" applyFont="1" applyBorder="1" applyAlignment="1" applyProtection="1">
      <alignment horizontal="right"/>
      <protection/>
    </xf>
    <xf numFmtId="0" fontId="28" fillId="0" borderId="0" xfId="0" applyFont="1" applyAlignment="1">
      <alignment horizontal="right"/>
    </xf>
    <xf numFmtId="0" fontId="41"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49" fontId="28" fillId="0" borderId="11" xfId="0" applyNumberFormat="1" applyFont="1" applyFill="1" applyBorder="1" applyAlignment="1" applyProtection="1">
      <alignment horizontal="center" vertical="center" wrapText="1"/>
      <protection/>
    </xf>
    <xf numFmtId="49" fontId="28" fillId="0" borderId="12" xfId="0" applyNumberFormat="1" applyFont="1" applyFill="1" applyBorder="1" applyAlignment="1" applyProtection="1">
      <alignment horizontal="center" vertical="center" wrapText="1"/>
      <protection/>
    </xf>
    <xf numFmtId="49" fontId="28" fillId="0" borderId="10" xfId="0" applyNumberFormat="1" applyFont="1" applyFill="1" applyBorder="1" applyAlignment="1" applyProtection="1">
      <alignment horizontal="left" vertical="center" wrapText="1"/>
      <protection/>
    </xf>
    <xf numFmtId="4" fontId="28" fillId="0" borderId="10" xfId="0" applyNumberFormat="1" applyFont="1" applyFill="1" applyBorder="1" applyAlignment="1" applyProtection="1">
      <alignment horizontal="right" vertical="center" wrapText="1"/>
      <protection/>
    </xf>
    <xf numFmtId="173" fontId="28" fillId="0" borderId="10" xfId="0" applyNumberFormat="1" applyFont="1" applyFill="1" applyBorder="1" applyAlignment="1" applyProtection="1">
      <alignment horizontal="left" vertical="center" wrapText="1"/>
      <protection/>
    </xf>
    <xf numFmtId="49" fontId="28" fillId="0" borderId="10" xfId="0" applyNumberFormat="1" applyFont="1" applyFill="1" applyBorder="1" applyAlignment="1" applyProtection="1">
      <alignment horizontal="center"/>
      <protection/>
    </xf>
    <xf numFmtId="49" fontId="28" fillId="0" borderId="10" xfId="0" applyNumberFormat="1" applyFont="1" applyFill="1" applyBorder="1" applyAlignment="1" applyProtection="1">
      <alignment horizontal="left"/>
      <protection/>
    </xf>
    <xf numFmtId="4" fontId="28" fillId="0" borderId="10" xfId="0" applyNumberFormat="1" applyFont="1" applyFill="1" applyBorder="1" applyAlignment="1" applyProtection="1">
      <alignment horizontal="right"/>
      <protection/>
    </xf>
    <xf numFmtId="0" fontId="6" fillId="0" borderId="0" xfId="0" applyFont="1" applyAlignment="1">
      <alignment/>
    </xf>
    <xf numFmtId="0" fontId="42" fillId="0" borderId="0" xfId="0" applyFont="1" applyAlignment="1">
      <alignment horizontal="right"/>
    </xf>
    <xf numFmtId="0" fontId="5" fillId="0" borderId="0" xfId="0" applyFont="1" applyAlignment="1">
      <alignment vertical="center"/>
    </xf>
    <xf numFmtId="0" fontId="6" fillId="0" borderId="13" xfId="0" applyFont="1" applyBorder="1" applyAlignment="1">
      <alignment/>
    </xf>
    <xf numFmtId="0" fontId="6" fillId="0" borderId="0" xfId="0" applyFont="1" applyAlignment="1">
      <alignment horizontal="left"/>
    </xf>
    <xf numFmtId="0" fontId="6" fillId="0" borderId="11"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43" fillId="0" borderId="0" xfId="0" applyNumberFormat="1" applyFont="1" applyBorder="1" applyAlignment="1">
      <alignment/>
    </xf>
    <xf numFmtId="0" fontId="6" fillId="0" borderId="12"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0" xfId="0" applyFont="1" applyBorder="1" applyAlignment="1">
      <alignment vertical="center"/>
    </xf>
    <xf numFmtId="49" fontId="6"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Fill="1" applyBorder="1" applyAlignment="1">
      <alignment horizontal="left" vertical="center" wrapText="1"/>
    </xf>
    <xf numFmtId="49" fontId="28" fillId="0" borderId="10"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44" fillId="0" borderId="0" xfId="0" applyFont="1" applyAlignment="1">
      <alignment/>
    </xf>
    <xf numFmtId="0" fontId="5" fillId="0" borderId="10" xfId="0" applyFont="1" applyBorder="1" applyAlignment="1">
      <alignment vertical="center"/>
    </xf>
    <xf numFmtId="0" fontId="45" fillId="0" borderId="10" xfId="0" applyFont="1" applyBorder="1" applyAlignment="1">
      <alignment vertical="center"/>
    </xf>
    <xf numFmtId="4" fontId="45" fillId="0" borderId="10" xfId="0" applyNumberFormat="1" applyFont="1" applyBorder="1" applyAlignment="1">
      <alignment horizontal="center" vertical="center"/>
    </xf>
    <xf numFmtId="4" fontId="45" fillId="0" borderId="10" xfId="0" applyNumberFormat="1" applyFont="1" applyFill="1" applyBorder="1" applyAlignment="1">
      <alignment horizontal="center" vertical="center" wrapText="1"/>
    </xf>
    <xf numFmtId="0" fontId="46" fillId="0" borderId="0" xfId="0" applyFont="1" applyBorder="1" applyAlignment="1" applyProtection="1">
      <alignment/>
      <protection/>
    </xf>
    <xf numFmtId="0" fontId="47" fillId="0" borderId="0" xfId="0" applyFont="1" applyBorder="1" applyAlignment="1" applyProtection="1">
      <alignment horizontal="left"/>
      <protection/>
    </xf>
    <xf numFmtId="0" fontId="48" fillId="0" borderId="0" xfId="0" applyFont="1"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horizontal="right"/>
      <protection/>
    </xf>
    <xf numFmtId="0" fontId="32" fillId="0" borderId="0" xfId="0" applyFont="1" applyBorder="1" applyAlignment="1" applyProtection="1">
      <alignment/>
      <protection/>
    </xf>
    <xf numFmtId="0" fontId="0" fillId="0" borderId="0" xfId="0" applyBorder="1" applyAlignment="1">
      <alignment/>
    </xf>
    <xf numFmtId="0" fontId="25"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horizontal="right"/>
      <protection/>
    </xf>
    <xf numFmtId="0" fontId="49" fillId="0" borderId="0" xfId="0" applyFont="1" applyBorder="1" applyAlignment="1" applyProtection="1">
      <alignment vertical="center"/>
      <protection/>
    </xf>
    <xf numFmtId="0" fontId="0" fillId="0" borderId="0" xfId="0" applyAlignment="1">
      <alignment/>
    </xf>
    <xf numFmtId="0" fontId="6" fillId="0" borderId="0" xfId="0" applyFont="1" applyAlignment="1">
      <alignment/>
    </xf>
    <xf numFmtId="0" fontId="2" fillId="0" borderId="0" xfId="0" applyFont="1" applyBorder="1" applyAlignment="1" applyProtection="1">
      <alignment horizontal="center"/>
      <protection/>
    </xf>
    <xf numFmtId="0" fontId="32" fillId="0" borderId="0" xfId="0" applyFont="1" applyBorder="1" applyAlignment="1" applyProtection="1">
      <alignment horizontal="left"/>
      <protection/>
    </xf>
    <xf numFmtId="0" fontId="32" fillId="0" borderId="0" xfId="0" applyFont="1" applyBorder="1" applyAlignment="1" applyProtection="1">
      <alignment horizontal="left"/>
      <protection/>
    </xf>
    <xf numFmtId="0" fontId="6" fillId="0" borderId="17" xfId="0" applyFont="1" applyBorder="1" applyAlignment="1">
      <alignment horizontal="right"/>
    </xf>
    <xf numFmtId="0" fontId="28" fillId="0" borderId="10" xfId="0"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0" xfId="0" applyBorder="1" applyAlignment="1">
      <alignment/>
    </xf>
    <xf numFmtId="49" fontId="5" fillId="0" borderId="10" xfId="0" applyNumberFormat="1" applyFont="1" applyBorder="1" applyAlignment="1" applyProtection="1">
      <alignment horizontal="center" vertical="center"/>
      <protection/>
    </xf>
    <xf numFmtId="49" fontId="6" fillId="0" borderId="10" xfId="0" applyNumberFormat="1" applyFont="1" applyBorder="1" applyAlignment="1" applyProtection="1">
      <alignment/>
      <protection/>
    </xf>
    <xf numFmtId="0" fontId="6" fillId="0" borderId="10" xfId="0" applyFont="1" applyBorder="1" applyAlignment="1">
      <alignment/>
    </xf>
    <xf numFmtId="0" fontId="39" fillId="0" borderId="10" xfId="0" applyFont="1" applyBorder="1" applyAlignment="1">
      <alignment horizontal="center" vertical="center"/>
    </xf>
    <xf numFmtId="49" fontId="6" fillId="0" borderId="10" xfId="0" applyNumberFormat="1" applyFont="1" applyBorder="1" applyAlignment="1" applyProtection="1">
      <alignment horizontal="left" vertical="center" wrapText="1"/>
      <protection/>
    </xf>
    <xf numFmtId="49" fontId="6" fillId="0" borderId="10" xfId="0" applyNumberFormat="1" applyFont="1" applyBorder="1" applyAlignment="1" applyProtection="1">
      <alignment horizontal="center" vertical="center" wrapText="1"/>
      <protection/>
    </xf>
    <xf numFmtId="4" fontId="6" fillId="0" borderId="10" xfId="0" applyNumberFormat="1" applyFont="1" applyBorder="1" applyAlignment="1" applyProtection="1">
      <alignment horizontal="right" vertical="center" wrapText="1"/>
      <protection/>
    </xf>
    <xf numFmtId="0" fontId="43" fillId="0" borderId="0" xfId="0" applyFont="1" applyAlignment="1">
      <alignment/>
    </xf>
    <xf numFmtId="173" fontId="6" fillId="0" borderId="10" xfId="0" applyNumberFormat="1" applyFont="1" applyBorder="1" applyAlignment="1" applyProtection="1">
      <alignment horizontal="left" vertical="center" wrapText="1"/>
      <protection/>
    </xf>
    <xf numFmtId="0" fontId="5" fillId="0" borderId="10" xfId="0" applyFont="1" applyBorder="1" applyAlignment="1">
      <alignment vertical="center"/>
    </xf>
    <xf numFmtId="4" fontId="5" fillId="0" borderId="10" xfId="0" applyNumberFormat="1" applyFont="1" applyBorder="1" applyAlignment="1">
      <alignment vertical="center"/>
    </xf>
    <xf numFmtId="4" fontId="5" fillId="0" borderId="10" xfId="0" applyNumberFormat="1" applyFont="1" applyBorder="1" applyAlignment="1" applyProtection="1">
      <alignment horizontal="right" vertical="center" wrapText="1"/>
      <protection/>
    </xf>
    <xf numFmtId="0" fontId="42" fillId="0" borderId="0" xfId="0" applyFont="1" applyBorder="1" applyAlignment="1" applyProtection="1">
      <alignment horizontal="right"/>
      <protection/>
    </xf>
    <xf numFmtId="0" fontId="33" fillId="0" borderId="0" xfId="0" applyFont="1" applyBorder="1" applyAlignment="1" applyProtection="1">
      <alignment horizontal="center" vertical="center" wrapText="1"/>
      <protection/>
    </xf>
    <xf numFmtId="0" fontId="0" fillId="0" borderId="0" xfId="0" applyBorder="1" applyAlignment="1">
      <alignment horizontal="right"/>
    </xf>
    <xf numFmtId="0" fontId="6" fillId="0" borderId="10" xfId="0" applyFont="1" applyBorder="1" applyAlignment="1">
      <alignment vertical="center"/>
    </xf>
    <xf numFmtId="49" fontId="6" fillId="0" borderId="10" xfId="0" applyNumberFormat="1" applyFont="1" applyBorder="1" applyAlignment="1" applyProtection="1">
      <alignment horizontal="center" vertical="center"/>
      <protection/>
    </xf>
    <xf numFmtId="49" fontId="28" fillId="0" borderId="10" xfId="0" applyNumberFormat="1" applyFont="1" applyBorder="1" applyAlignment="1" applyProtection="1">
      <alignment horizontal="left" vertical="center" wrapText="1"/>
      <protection/>
    </xf>
    <xf numFmtId="49" fontId="28" fillId="0" borderId="10" xfId="0" applyNumberFormat="1" applyFont="1" applyBorder="1" applyAlignment="1" applyProtection="1">
      <alignment horizontal="center" vertical="center" wrapText="1"/>
      <protection/>
    </xf>
    <xf numFmtId="4" fontId="28" fillId="0" borderId="10" xfId="0" applyNumberFormat="1" applyFont="1" applyBorder="1" applyAlignment="1" applyProtection="1">
      <alignment horizontal="right" vertical="center" wrapText="1"/>
      <protection/>
    </xf>
    <xf numFmtId="173" fontId="28" fillId="0" borderId="10" xfId="0" applyNumberFormat="1" applyFont="1" applyBorder="1" applyAlignment="1" applyProtection="1">
      <alignment horizontal="left" vertical="center" wrapText="1"/>
      <protection/>
    </xf>
    <xf numFmtId="0" fontId="45" fillId="0" borderId="10" xfId="0" applyFont="1" applyBorder="1" applyAlignment="1">
      <alignment vertical="center"/>
    </xf>
    <xf numFmtId="4" fontId="45" fillId="0" borderId="10" xfId="0" applyNumberFormat="1" applyFont="1" applyBorder="1" applyAlignment="1">
      <alignment vertical="center"/>
    </xf>
    <xf numFmtId="4" fontId="45" fillId="0" borderId="10" xfId="0" applyNumberFormat="1" applyFont="1" applyBorder="1" applyAlignment="1" applyProtection="1">
      <alignment horizontal="right" vertical="center" wrapText="1"/>
      <protection/>
    </xf>
    <xf numFmtId="0" fontId="28" fillId="0" borderId="0" xfId="0" applyFont="1" applyFill="1" applyAlignment="1">
      <alignment horizontal="right" vertical="top" wrapText="1"/>
    </xf>
    <xf numFmtId="0" fontId="0" fillId="0" borderId="0" xfId="0" applyFill="1" applyAlignment="1">
      <alignment/>
    </xf>
    <xf numFmtId="0" fontId="27" fillId="0" borderId="0" xfId="52" applyFont="1" applyFill="1" applyAlignment="1">
      <alignment horizontal="right" vertical="top" wrapText="1"/>
    </xf>
    <xf numFmtId="0" fontId="26" fillId="0" borderId="0" xfId="52" applyFont="1" applyFill="1" applyAlignment="1">
      <alignment horizontal="right" vertical="top" wrapText="1"/>
    </xf>
    <xf numFmtId="0" fontId="28" fillId="0" borderId="0" xfId="0" applyFont="1" applyAlignment="1">
      <alignment/>
    </xf>
    <xf numFmtId="0" fontId="0" fillId="0" borderId="0" xfId="0" applyFont="1" applyFill="1" applyBorder="1" applyAlignment="1">
      <alignment/>
    </xf>
    <xf numFmtId="0" fontId="3" fillId="0" borderId="0" xfId="0" applyFont="1" applyFill="1" applyAlignment="1">
      <alignment horizontal="center"/>
    </xf>
    <xf numFmtId="0" fontId="0" fillId="0" borderId="13" xfId="0" applyFont="1" applyFill="1" applyBorder="1" applyAlignment="1">
      <alignment horizontal="right" vertical="center"/>
    </xf>
    <xf numFmtId="174"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Font="1" applyBorder="1" applyAlignment="1">
      <alignment horizontal="center" wrapText="1"/>
    </xf>
    <xf numFmtId="0" fontId="6" fillId="0" borderId="10" xfId="0" applyNumberFormat="1" applyFont="1" applyFill="1" applyBorder="1" applyAlignment="1" applyProtection="1">
      <alignment horizontal="left" vertical="center" wrapText="1"/>
      <protection locked="0"/>
    </xf>
    <xf numFmtId="4" fontId="6" fillId="0" borderId="10" xfId="0" applyNumberFormat="1" applyFont="1" applyFill="1" applyBorder="1" applyAlignment="1">
      <alignment horizontal="right" vertical="center" wrapText="1"/>
    </xf>
    <xf numFmtId="4" fontId="0" fillId="0" borderId="0" xfId="0" applyNumberFormat="1" applyFill="1" applyAlignment="1">
      <alignment/>
    </xf>
    <xf numFmtId="1" fontId="7" fillId="0" borderId="10" xfId="0" applyNumberFormat="1" applyFont="1" applyFill="1" applyBorder="1" applyAlignment="1" applyProtection="1">
      <alignment horizontal="center" vertical="center" wrapText="1"/>
      <protection locked="0"/>
    </xf>
    <xf numFmtId="0" fontId="0" fillId="0" borderId="0" xfId="0" applyFill="1" applyAlignment="1">
      <alignment wrapText="1"/>
    </xf>
    <xf numFmtId="0" fontId="6" fillId="0" borderId="10" xfId="0" applyFont="1" applyFill="1" applyBorder="1" applyAlignment="1">
      <alignment horizontal="left" vertical="top" wrapText="1"/>
    </xf>
    <xf numFmtId="173" fontId="5" fillId="0" borderId="10" xfId="0" applyNumberFormat="1" applyFont="1" applyFill="1" applyBorder="1" applyAlignment="1">
      <alignment horizontal="left" vertical="top" wrapText="1"/>
    </xf>
    <xf numFmtId="4" fontId="5" fillId="0" borderId="10" xfId="0" applyNumberFormat="1" applyFont="1" applyFill="1" applyBorder="1" applyAlignment="1">
      <alignment horizontal="right"/>
    </xf>
    <xf numFmtId="0" fontId="0" fillId="0" borderId="0" xfId="0" applyFont="1" applyFill="1" applyAlignment="1">
      <alignment/>
    </xf>
    <xf numFmtId="0" fontId="0" fillId="0" borderId="0" xfId="0" applyFont="1" applyFill="1" applyAlignment="1">
      <alignment vertical="top"/>
    </xf>
    <xf numFmtId="0" fontId="35" fillId="0" borderId="0" xfId="0" applyFont="1" applyFill="1" applyAlignment="1">
      <alignment horizontal="right"/>
    </xf>
    <xf numFmtId="49" fontId="0" fillId="0" borderId="0" xfId="0" applyNumberFormat="1" applyAlignment="1">
      <alignment horizontal="center"/>
    </xf>
    <xf numFmtId="0" fontId="33" fillId="0" borderId="0" xfId="0" applyFont="1" applyAlignment="1">
      <alignment horizontal="right"/>
    </xf>
    <xf numFmtId="4" fontId="51" fillId="0" borderId="13" xfId="0" applyNumberFormat="1" applyFont="1" applyFill="1" applyBorder="1" applyAlignment="1">
      <alignment horizontal="right"/>
    </xf>
    <xf numFmtId="0" fontId="33" fillId="0" borderId="11" xfId="0" applyNumberFormat="1" applyFont="1" applyBorder="1" applyAlignment="1">
      <alignment horizontal="center" vertical="center" wrapText="1"/>
    </xf>
    <xf numFmtId="0" fontId="52" fillId="0" borderId="10" xfId="0" applyNumberFormat="1" applyFont="1" applyFill="1" applyBorder="1" applyAlignment="1">
      <alignment horizontal="center" vertical="center" wrapText="1"/>
    </xf>
    <xf numFmtId="0" fontId="33" fillId="0" borderId="12" xfId="0" applyNumberFormat="1" applyFont="1" applyBorder="1" applyAlignment="1">
      <alignment horizontal="center" vertical="center" wrapText="1"/>
    </xf>
    <xf numFmtId="49" fontId="0" fillId="0" borderId="11" xfId="0" applyNumberFormat="1" applyBorder="1" applyAlignment="1">
      <alignment horizontal="center"/>
    </xf>
    <xf numFmtId="0" fontId="33" fillId="0" borderId="11" xfId="0" applyFont="1" applyBorder="1" applyAlignment="1">
      <alignment horizontal="center" vertical="top" wrapText="1"/>
    </xf>
    <xf numFmtId="49" fontId="51" fillId="0" borderId="11" xfId="0" applyNumberFormat="1" applyFont="1" applyFill="1" applyBorder="1" applyAlignment="1">
      <alignment horizontal="center" vertical="center" wrapText="1"/>
    </xf>
    <xf numFmtId="0" fontId="51" fillId="0" borderId="11" xfId="0" applyNumberFormat="1" applyFont="1" applyFill="1" applyBorder="1" applyAlignment="1">
      <alignment horizontal="center" vertical="center" wrapText="1"/>
    </xf>
    <xf numFmtId="0" fontId="0" fillId="0" borderId="10" xfId="0" applyBorder="1" applyAlignment="1">
      <alignment horizontal="center"/>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5857875</xdr:colOff>
      <xdr:row>0</xdr:row>
      <xdr:rowOff>0</xdr:rowOff>
    </xdr:from>
    <xdr:to>
      <xdr:col>2</xdr:col>
      <xdr:colOff>0</xdr:colOff>
      <xdr:row>0</xdr:row>
      <xdr:rowOff>0</xdr:rowOff>
    </xdr:to>
    <xdr:sp>
      <xdr:nvSpPr>
        <xdr:cNvPr id="1" name="TextBox 1"/>
        <xdr:cNvSpPr txBox="1">
          <a:spLocks noChangeArrowheads="1"/>
        </xdr:cNvSpPr>
      </xdr:nvSpPr>
      <xdr:spPr>
        <a:xfrm>
          <a:off x="6372225" y="0"/>
          <a:ext cx="0" cy="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Приложение № 1
</a:t>
          </a:r>
          <a:r>
            <a:rPr lang="en-US" cap="none" sz="1200" b="0" i="0" u="none" baseline="0">
              <a:solidFill>
                <a:srgbClr val="000000"/>
              </a:solidFill>
              <a:latin typeface="Times New Roman"/>
              <a:ea typeface="Times New Roman"/>
              <a:cs typeface="Times New Roman"/>
            </a:rPr>
            <a:t>к Порядку определения перечня и кодов целевых статей расходов местных бюджетов, финансовое обеспечение которых осуществляется за счет межбюджетных субсидий, субвенций и иных межбюджетных трансфертов, имеющих целевое назначение, из краевого бюджета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0"/>
  <sheetViews>
    <sheetView zoomScaleSheetLayoutView="100" zoomScalePageLayoutView="0" workbookViewId="0" topLeftCell="A1">
      <selection activeCell="J9" sqref="J9"/>
    </sheetView>
  </sheetViews>
  <sheetFormatPr defaultColWidth="9.00390625" defaultRowHeight="12.75"/>
  <cols>
    <col min="1" max="1" width="6.375" style="3" customWidth="1"/>
    <col min="2" max="2" width="23.875" style="4" customWidth="1"/>
    <col min="3" max="3" width="36.75390625" style="1" customWidth="1"/>
    <col min="4" max="4" width="14.875" style="5" customWidth="1"/>
    <col min="5" max="5" width="15.125" style="5" customWidth="1"/>
    <col min="6" max="6" width="15.25390625" style="5" customWidth="1"/>
    <col min="7" max="7" width="14.00390625" style="5" customWidth="1"/>
    <col min="8" max="16384" width="9.125" style="1" customWidth="1"/>
  </cols>
  <sheetData>
    <row r="1" spans="3:7" ht="15.75">
      <c r="C1" s="43" t="s">
        <v>1093</v>
      </c>
      <c r="D1" s="43"/>
      <c r="E1" s="43"/>
      <c r="F1" s="43"/>
      <c r="G1" s="43"/>
    </row>
    <row r="2" spans="3:7" ht="15.75">
      <c r="C2" s="10"/>
      <c r="D2" s="44" t="s">
        <v>1062</v>
      </c>
      <c r="E2" s="44"/>
      <c r="F2" s="44"/>
      <c r="G2" s="44"/>
    </row>
    <row r="3" spans="3:7" ht="15.75">
      <c r="C3" s="9"/>
      <c r="D3" s="44" t="s">
        <v>1061</v>
      </c>
      <c r="E3" s="44"/>
      <c r="F3" s="44"/>
      <c r="G3" s="44"/>
    </row>
    <row r="4" spans="3:7" ht="15.75" customHeight="1">
      <c r="C4" s="43" t="s">
        <v>1100</v>
      </c>
      <c r="D4" s="43"/>
      <c r="E4" s="43"/>
      <c r="F4" s="43"/>
      <c r="G4" s="43"/>
    </row>
    <row r="5" spans="3:7" ht="15.75">
      <c r="C5" s="42" t="s">
        <v>1105</v>
      </c>
      <c r="D5" s="42"/>
      <c r="E5" s="42"/>
      <c r="F5" s="42"/>
      <c r="G5" s="42"/>
    </row>
    <row r="7" spans="3:7" ht="15.75">
      <c r="C7" s="31"/>
      <c r="D7" s="31"/>
      <c r="E7" s="31"/>
      <c r="F7" s="31"/>
      <c r="G7" s="31"/>
    </row>
    <row r="8" spans="1:7" ht="33" customHeight="1">
      <c r="A8" s="37" t="s">
        <v>1099</v>
      </c>
      <c r="B8" s="37"/>
      <c r="C8" s="37"/>
      <c r="D8" s="37"/>
      <c r="E8" s="37"/>
      <c r="F8" s="37"/>
      <c r="G8" s="37"/>
    </row>
    <row r="9" spans="1:7" ht="15.75">
      <c r="A9" s="7"/>
      <c r="B9" s="32"/>
      <c r="C9" s="32"/>
      <c r="D9" s="32"/>
      <c r="E9" s="32"/>
      <c r="F9" s="8"/>
      <c r="G9" s="1"/>
    </row>
    <row r="10" spans="1:7" s="2" customFormat="1" ht="15.75">
      <c r="A10" s="11"/>
      <c r="B10" s="12"/>
      <c r="C10" s="12"/>
      <c r="D10" s="13"/>
      <c r="E10" s="13"/>
      <c r="F10" s="13"/>
      <c r="G10" s="14" t="s">
        <v>1092</v>
      </c>
    </row>
    <row r="11" spans="1:7" s="6" customFormat="1" ht="15.75">
      <c r="A11" s="33" t="s">
        <v>1060</v>
      </c>
      <c r="B11" s="35" t="s">
        <v>1057</v>
      </c>
      <c r="C11" s="35" t="s">
        <v>1094</v>
      </c>
      <c r="D11" s="38" t="s">
        <v>1095</v>
      </c>
      <c r="E11" s="39" t="s">
        <v>1096</v>
      </c>
      <c r="F11" s="40" t="s">
        <v>1097</v>
      </c>
      <c r="G11" s="39" t="s">
        <v>1098</v>
      </c>
    </row>
    <row r="12" spans="1:7" s="2" customFormat="1" ht="15.75">
      <c r="A12" s="34"/>
      <c r="B12" s="36"/>
      <c r="C12" s="36"/>
      <c r="D12" s="38"/>
      <c r="E12" s="39"/>
      <c r="F12" s="41"/>
      <c r="G12" s="39"/>
    </row>
    <row r="13" spans="1:7" ht="15.75">
      <c r="A13" s="15"/>
      <c r="B13" s="16" t="s">
        <v>1058</v>
      </c>
      <c r="C13" s="16" t="s">
        <v>1059</v>
      </c>
      <c r="D13" s="17">
        <v>3</v>
      </c>
      <c r="E13" s="17">
        <v>4</v>
      </c>
      <c r="F13" s="17">
        <v>5</v>
      </c>
      <c r="G13" s="17">
        <v>6</v>
      </c>
    </row>
    <row r="14" spans="1:7" ht="38.25">
      <c r="A14" s="28">
        <v>1</v>
      </c>
      <c r="B14" s="23" t="s">
        <v>1063</v>
      </c>
      <c r="C14" s="18" t="s">
        <v>1064</v>
      </c>
      <c r="D14" s="27">
        <f>D15+(D17+D19)</f>
        <v>2000000</v>
      </c>
      <c r="E14" s="27">
        <f>E15+(E17+E19)</f>
        <v>-3000000</v>
      </c>
      <c r="F14" s="27">
        <f>F15+(F17+F19)</f>
        <v>-3000000</v>
      </c>
      <c r="G14" s="27">
        <f>F14/E14*100</f>
        <v>100</v>
      </c>
    </row>
    <row r="15" spans="1:7" ht="38.25">
      <c r="A15" s="28">
        <f>A14+1</f>
        <v>2</v>
      </c>
      <c r="B15" s="23" t="s">
        <v>1065</v>
      </c>
      <c r="C15" s="18" t="s">
        <v>1066</v>
      </c>
      <c r="D15" s="27">
        <f>D16</f>
        <v>10000000</v>
      </c>
      <c r="E15" s="27">
        <f>E16</f>
        <v>0</v>
      </c>
      <c r="F15" s="27">
        <f>F16</f>
        <v>0</v>
      </c>
      <c r="G15" s="27">
        <f>G16</f>
        <v>0</v>
      </c>
    </row>
    <row r="16" spans="1:7" ht="38.25">
      <c r="A16" s="28">
        <f aca="true" t="shared" si="0" ref="A16:A29">A15+1</f>
        <v>3</v>
      </c>
      <c r="B16" s="24" t="s">
        <v>1067</v>
      </c>
      <c r="C16" s="19" t="s">
        <v>1088</v>
      </c>
      <c r="D16" s="22">
        <v>10000000</v>
      </c>
      <c r="E16" s="22">
        <v>0</v>
      </c>
      <c r="F16" s="22">
        <v>0</v>
      </c>
      <c r="G16" s="22">
        <f>E16/D16*1000</f>
        <v>0</v>
      </c>
    </row>
    <row r="17" spans="1:7" ht="38.25">
      <c r="A17" s="28">
        <f t="shared" si="0"/>
        <v>4</v>
      </c>
      <c r="B17" s="25" t="s">
        <v>1068</v>
      </c>
      <c r="C17" s="18" t="s">
        <v>1069</v>
      </c>
      <c r="D17" s="27">
        <f>D18</f>
        <v>-5000000</v>
      </c>
      <c r="E17" s="27">
        <f>E18</f>
        <v>0</v>
      </c>
      <c r="F17" s="27">
        <f>F18</f>
        <v>0</v>
      </c>
      <c r="G17" s="27">
        <f>G18</f>
        <v>0</v>
      </c>
    </row>
    <row r="18" spans="1:7" ht="41.25" customHeight="1">
      <c r="A18" s="28">
        <f t="shared" si="0"/>
        <v>5</v>
      </c>
      <c r="B18" s="24" t="s">
        <v>1070</v>
      </c>
      <c r="C18" s="19" t="s">
        <v>1089</v>
      </c>
      <c r="D18" s="22">
        <v>-5000000</v>
      </c>
      <c r="E18" s="22">
        <v>0</v>
      </c>
      <c r="F18" s="22">
        <v>0</v>
      </c>
      <c r="G18" s="22">
        <v>0</v>
      </c>
    </row>
    <row r="19" spans="1:7" ht="66.75" customHeight="1">
      <c r="A19" s="28">
        <f t="shared" si="0"/>
        <v>6</v>
      </c>
      <c r="B19" s="25" t="s">
        <v>1102</v>
      </c>
      <c r="C19" s="18" t="s">
        <v>1103</v>
      </c>
      <c r="D19" s="27">
        <f>D20</f>
        <v>-3000000</v>
      </c>
      <c r="E19" s="27">
        <f>E20</f>
        <v>-3000000</v>
      </c>
      <c r="F19" s="27">
        <v>-3000000</v>
      </c>
      <c r="G19" s="27">
        <f>G20</f>
        <v>100</v>
      </c>
    </row>
    <row r="20" spans="1:7" ht="57" customHeight="1">
      <c r="A20" s="28">
        <f>A19+1</f>
        <v>7</v>
      </c>
      <c r="B20" s="24" t="s">
        <v>1101</v>
      </c>
      <c r="C20" s="21" t="s">
        <v>1104</v>
      </c>
      <c r="D20" s="22">
        <v>-3000000</v>
      </c>
      <c r="E20" s="22">
        <v>-3000000</v>
      </c>
      <c r="F20" s="22">
        <v>-3000000</v>
      </c>
      <c r="G20" s="22">
        <f>F20/E20*100</f>
        <v>100</v>
      </c>
    </row>
    <row r="21" spans="1:7" ht="25.5">
      <c r="A21" s="28">
        <f t="shared" si="0"/>
        <v>8</v>
      </c>
      <c r="B21" s="25" t="s">
        <v>1071</v>
      </c>
      <c r="C21" s="18" t="s">
        <v>1072</v>
      </c>
      <c r="D21" s="27">
        <f>D26+D22</f>
        <v>3000000</v>
      </c>
      <c r="E21" s="27">
        <f>E26+E22</f>
        <v>19606643.190000057</v>
      </c>
      <c r="F21" s="27">
        <f>F26+F22</f>
        <v>3269660.309999943</v>
      </c>
      <c r="G21" s="27">
        <f>F21/E21*100</f>
        <v>16.67628812497369</v>
      </c>
    </row>
    <row r="22" spans="1:7" ht="15.75">
      <c r="A22" s="28">
        <f t="shared" si="0"/>
        <v>9</v>
      </c>
      <c r="B22" s="26" t="s">
        <v>1073</v>
      </c>
      <c r="C22" s="19" t="s">
        <v>1074</v>
      </c>
      <c r="D22" s="22">
        <f aca="true" t="shared" si="1" ref="D22:G24">D23</f>
        <v>-917788200</v>
      </c>
      <c r="E22" s="22">
        <f t="shared" si="1"/>
        <v>-1021237330.54</v>
      </c>
      <c r="F22" s="22">
        <f t="shared" si="1"/>
        <v>-1012788144.57</v>
      </c>
      <c r="G22" s="22">
        <f t="shared" si="1"/>
        <v>99.1726520645762</v>
      </c>
    </row>
    <row r="23" spans="1:7" ht="25.5">
      <c r="A23" s="28">
        <f t="shared" si="0"/>
        <v>10</v>
      </c>
      <c r="B23" s="26" t="s">
        <v>1075</v>
      </c>
      <c r="C23" s="19" t="s">
        <v>1076</v>
      </c>
      <c r="D23" s="22">
        <f t="shared" si="1"/>
        <v>-917788200</v>
      </c>
      <c r="E23" s="22">
        <f t="shared" si="1"/>
        <v>-1021237330.54</v>
      </c>
      <c r="F23" s="22">
        <f t="shared" si="1"/>
        <v>-1012788144.57</v>
      </c>
      <c r="G23" s="22">
        <f t="shared" si="1"/>
        <v>99.1726520645762</v>
      </c>
    </row>
    <row r="24" spans="1:7" ht="25.5">
      <c r="A24" s="28">
        <f t="shared" si="0"/>
        <v>11</v>
      </c>
      <c r="B24" s="26" t="s">
        <v>1077</v>
      </c>
      <c r="C24" s="19" t="s">
        <v>1078</v>
      </c>
      <c r="D24" s="22">
        <f t="shared" si="1"/>
        <v>-917788200</v>
      </c>
      <c r="E24" s="22">
        <f t="shared" si="1"/>
        <v>-1021237330.54</v>
      </c>
      <c r="F24" s="22">
        <f t="shared" si="1"/>
        <v>-1012788144.57</v>
      </c>
      <c r="G24" s="22">
        <f t="shared" si="1"/>
        <v>99.1726520645762</v>
      </c>
    </row>
    <row r="25" spans="1:7" ht="25.5">
      <c r="A25" s="28">
        <f t="shared" si="0"/>
        <v>12</v>
      </c>
      <c r="B25" s="26" t="s">
        <v>1079</v>
      </c>
      <c r="C25" s="19" t="s">
        <v>1090</v>
      </c>
      <c r="D25" s="22">
        <f>-(907788200+D16)</f>
        <v>-917788200</v>
      </c>
      <c r="E25" s="22">
        <f>-(1021237330.54+E16)</f>
        <v>-1021237330.54</v>
      </c>
      <c r="F25" s="22">
        <v>-1012788144.57</v>
      </c>
      <c r="G25" s="22">
        <f>F25/E25*100</f>
        <v>99.1726520645762</v>
      </c>
    </row>
    <row r="26" spans="1:7" ht="15.75">
      <c r="A26" s="28">
        <f t="shared" si="0"/>
        <v>13</v>
      </c>
      <c r="B26" s="26" t="s">
        <v>1080</v>
      </c>
      <c r="C26" s="19" t="s">
        <v>1081</v>
      </c>
      <c r="D26" s="22">
        <f aca="true" t="shared" si="2" ref="D26:G28">D27</f>
        <v>920788200</v>
      </c>
      <c r="E26" s="22">
        <f t="shared" si="2"/>
        <v>1040843973.73</v>
      </c>
      <c r="F26" s="22">
        <f t="shared" si="2"/>
        <v>1016057804.88</v>
      </c>
      <c r="G26" s="22">
        <f t="shared" si="2"/>
        <v>97.61864703302498</v>
      </c>
    </row>
    <row r="27" spans="1:7" ht="25.5">
      <c r="A27" s="28">
        <f t="shared" si="0"/>
        <v>14</v>
      </c>
      <c r="B27" s="26" t="s">
        <v>1082</v>
      </c>
      <c r="C27" s="19" t="s">
        <v>1083</v>
      </c>
      <c r="D27" s="22">
        <f t="shared" si="2"/>
        <v>920788200</v>
      </c>
      <c r="E27" s="22">
        <f t="shared" si="2"/>
        <v>1040843973.73</v>
      </c>
      <c r="F27" s="22">
        <f t="shared" si="2"/>
        <v>1016057804.88</v>
      </c>
      <c r="G27" s="22">
        <f t="shared" si="2"/>
        <v>97.61864703302498</v>
      </c>
    </row>
    <row r="28" spans="1:7" ht="25.5">
      <c r="A28" s="28">
        <f t="shared" si="0"/>
        <v>15</v>
      </c>
      <c r="B28" s="26" t="s">
        <v>1084</v>
      </c>
      <c r="C28" s="19" t="s">
        <v>1085</v>
      </c>
      <c r="D28" s="22">
        <f t="shared" si="2"/>
        <v>920788200</v>
      </c>
      <c r="E28" s="22">
        <f t="shared" si="2"/>
        <v>1040843973.73</v>
      </c>
      <c r="F28" s="22">
        <f t="shared" si="2"/>
        <v>1016057804.88</v>
      </c>
      <c r="G28" s="22">
        <f t="shared" si="2"/>
        <v>97.61864703302498</v>
      </c>
    </row>
    <row r="29" spans="1:7" ht="25.5">
      <c r="A29" s="28">
        <f t="shared" si="0"/>
        <v>16</v>
      </c>
      <c r="B29" s="26" t="s">
        <v>1086</v>
      </c>
      <c r="C29" s="19" t="s">
        <v>1091</v>
      </c>
      <c r="D29" s="20">
        <f>912788200-(D17+D19)</f>
        <v>920788200</v>
      </c>
      <c r="E29" s="20">
        <f>1037843973.73+(-E19)</f>
        <v>1040843973.73</v>
      </c>
      <c r="F29" s="20">
        <v>1016057804.88</v>
      </c>
      <c r="G29" s="20">
        <f>F29/E29*100</f>
        <v>97.61864703302498</v>
      </c>
    </row>
    <row r="30" spans="1:7" ht="15.75">
      <c r="A30" s="30" t="s">
        <v>1087</v>
      </c>
      <c r="B30" s="30"/>
      <c r="C30" s="30"/>
      <c r="D30" s="20">
        <f>+D14+D21</f>
        <v>5000000</v>
      </c>
      <c r="E30" s="20">
        <f>+E14+E21</f>
        <v>16606643.190000057</v>
      </c>
      <c r="F30" s="20">
        <f>+F14+F21</f>
        <v>269660.3099999428</v>
      </c>
      <c r="G30" s="20">
        <f>F30/E30*100</f>
        <v>1.6238098628043194</v>
      </c>
    </row>
  </sheetData>
  <sheetProtection/>
  <mergeCells count="16">
    <mergeCell ref="F11:F12"/>
    <mergeCell ref="C5:G5"/>
    <mergeCell ref="C1:G1"/>
    <mergeCell ref="D2:G2"/>
    <mergeCell ref="D3:G3"/>
    <mergeCell ref="C4:G4"/>
    <mergeCell ref="A30:C30"/>
    <mergeCell ref="C7:G7"/>
    <mergeCell ref="B9:E9"/>
    <mergeCell ref="A11:A12"/>
    <mergeCell ref="B11:B12"/>
    <mergeCell ref="C11:C12"/>
    <mergeCell ref="A8:G8"/>
    <mergeCell ref="D11:D12"/>
    <mergeCell ref="E11:E12"/>
    <mergeCell ref="G11:G12"/>
  </mergeCells>
  <printOptions/>
  <pageMargins left="0.31496062992125984" right="0" top="0.31496062992125984" bottom="0.1968503937007874" header="0.15748031496062992" footer="0.1968503937007874"/>
  <pageSetup firstPageNumber="70" useFirstPageNumber="1" horizontalDpi="600" verticalDpi="600" orientation="portrait" paperSize="9" scale="78" r:id="rId1"/>
  <ignoredErrors>
    <ignoredError sqref="G25 G16 D25:E25" formula="1"/>
    <ignoredError sqref="B13:C13" numberStoredAsText="1"/>
  </ignoredErrors>
</worksheet>
</file>

<file path=xl/worksheets/sheet2.xml><?xml version="1.0" encoding="utf-8"?>
<worksheet xmlns="http://schemas.openxmlformats.org/spreadsheetml/2006/main" xmlns:r="http://schemas.openxmlformats.org/officeDocument/2006/relationships">
  <dimension ref="A1:Q35"/>
  <sheetViews>
    <sheetView workbookViewId="0" topLeftCell="A1">
      <selection activeCell="A1" sqref="A1:IV16384"/>
    </sheetView>
  </sheetViews>
  <sheetFormatPr defaultColWidth="9.00390625" defaultRowHeight="12.75"/>
  <cols>
    <col min="1" max="1" width="6.00390625" style="45" customWidth="1"/>
    <col min="2" max="2" width="32.625" style="74" customWidth="1"/>
    <col min="3" max="3" width="5.75390625" style="75" customWidth="1"/>
    <col min="4" max="4" width="8.75390625" style="75" customWidth="1"/>
    <col min="5" max="6" width="6.75390625" style="75" customWidth="1"/>
    <col min="7" max="7" width="6.625" style="75" customWidth="1"/>
    <col min="8" max="8" width="12.625" style="75" customWidth="1"/>
    <col min="9" max="9" width="13.625" style="75" customWidth="1"/>
    <col min="10" max="10" width="14.375" style="75" customWidth="1"/>
    <col min="11" max="11" width="9.125" style="75" customWidth="1"/>
    <col min="12" max="12" width="17.75390625" style="48" customWidth="1"/>
    <col min="13" max="16384" width="9.125" style="48" customWidth="1"/>
  </cols>
  <sheetData>
    <row r="1" spans="2:17" ht="15" customHeight="1">
      <c r="B1" s="46" t="s">
        <v>1106</v>
      </c>
      <c r="C1" s="46"/>
      <c r="D1" s="46"/>
      <c r="E1" s="46"/>
      <c r="F1" s="46"/>
      <c r="G1" s="46"/>
      <c r="H1" s="46"/>
      <c r="I1" s="46"/>
      <c r="J1" s="46"/>
      <c r="K1" s="46"/>
      <c r="L1" s="47"/>
      <c r="M1" s="47"/>
      <c r="N1" s="47"/>
      <c r="O1" s="47"/>
      <c r="P1" s="47"/>
      <c r="Q1" s="47"/>
    </row>
    <row r="2" spans="2:17" ht="15" customHeight="1">
      <c r="B2" s="46" t="s">
        <v>1107</v>
      </c>
      <c r="C2" s="46"/>
      <c r="D2" s="46"/>
      <c r="E2" s="46"/>
      <c r="F2" s="46"/>
      <c r="G2" s="46"/>
      <c r="H2" s="46"/>
      <c r="I2" s="46"/>
      <c r="J2" s="46"/>
      <c r="K2" s="46"/>
      <c r="L2" s="47"/>
      <c r="M2" s="47"/>
      <c r="N2" s="47"/>
      <c r="O2" s="47"/>
      <c r="P2" s="47"/>
      <c r="Q2" s="47"/>
    </row>
    <row r="3" spans="2:17" ht="15" customHeight="1">
      <c r="B3" s="46" t="s">
        <v>1108</v>
      </c>
      <c r="C3" s="46"/>
      <c r="D3" s="46"/>
      <c r="E3" s="46"/>
      <c r="F3" s="46"/>
      <c r="G3" s="46"/>
      <c r="H3" s="46"/>
      <c r="I3" s="46"/>
      <c r="J3" s="46"/>
      <c r="K3" s="46"/>
      <c r="L3" s="47"/>
      <c r="M3" s="47"/>
      <c r="N3" s="47"/>
      <c r="O3" s="47"/>
      <c r="P3" s="47"/>
      <c r="Q3" s="47"/>
    </row>
    <row r="4" spans="2:17" ht="15" customHeight="1">
      <c r="B4" s="46" t="s">
        <v>1109</v>
      </c>
      <c r="C4" s="46"/>
      <c r="D4" s="46"/>
      <c r="E4" s="46"/>
      <c r="F4" s="46"/>
      <c r="G4" s="46"/>
      <c r="H4" s="46"/>
      <c r="I4" s="46"/>
      <c r="J4" s="46"/>
      <c r="K4" s="46"/>
      <c r="L4" s="47"/>
      <c r="M4" s="47"/>
      <c r="N4" s="47"/>
      <c r="O4" s="47"/>
      <c r="P4" s="47"/>
      <c r="Q4" s="47"/>
    </row>
    <row r="5" spans="2:17" ht="19.5" customHeight="1">
      <c r="B5" s="46"/>
      <c r="C5" s="46"/>
      <c r="D5" s="46"/>
      <c r="E5" s="46"/>
      <c r="F5" s="46"/>
      <c r="G5" s="46"/>
      <c r="H5" s="46"/>
      <c r="I5" s="46"/>
      <c r="J5" s="46"/>
      <c r="K5" s="46"/>
      <c r="L5" s="47"/>
      <c r="M5" s="47"/>
      <c r="N5" s="47"/>
      <c r="O5" s="47"/>
      <c r="P5" s="47"/>
      <c r="Q5" s="47"/>
    </row>
    <row r="6" spans="2:17" ht="27" customHeight="1">
      <c r="B6" s="49" t="s">
        <v>1110</v>
      </c>
      <c r="C6" s="49"/>
      <c r="D6" s="49"/>
      <c r="E6" s="49"/>
      <c r="F6" s="49"/>
      <c r="G6" s="49"/>
      <c r="H6" s="49"/>
      <c r="I6" s="49"/>
      <c r="J6" s="49"/>
      <c r="K6" s="49"/>
      <c r="L6" s="47"/>
      <c r="M6" s="47"/>
      <c r="N6" s="47"/>
      <c r="O6" s="47"/>
      <c r="P6" s="47"/>
      <c r="Q6" s="47"/>
    </row>
    <row r="7" spans="2:17" ht="12">
      <c r="B7" s="50"/>
      <c r="C7" s="50"/>
      <c r="D7" s="50"/>
      <c r="E7" s="50"/>
      <c r="F7" s="50"/>
      <c r="G7" s="50"/>
      <c r="H7" s="50"/>
      <c r="I7" s="50"/>
      <c r="J7" s="50"/>
      <c r="K7" s="50"/>
      <c r="L7" s="51"/>
      <c r="M7" s="51"/>
      <c r="N7" s="51"/>
      <c r="O7" s="52"/>
      <c r="P7" s="47"/>
      <c r="Q7" s="47"/>
    </row>
    <row r="8" spans="2:12" ht="12">
      <c r="B8" s="53"/>
      <c r="C8" s="53"/>
      <c r="D8" s="53"/>
      <c r="E8" s="53"/>
      <c r="F8" s="53"/>
      <c r="G8" s="53"/>
      <c r="H8" s="53"/>
      <c r="I8" s="53"/>
      <c r="J8" s="54" t="s">
        <v>1111</v>
      </c>
      <c r="K8" s="54"/>
      <c r="L8" s="55"/>
    </row>
    <row r="9" spans="1:12" ht="12">
      <c r="A9" s="56" t="s">
        <v>1112</v>
      </c>
      <c r="B9" s="57" t="s">
        <v>1094</v>
      </c>
      <c r="C9" s="58" t="s">
        <v>1113</v>
      </c>
      <c r="D9" s="58" t="s">
        <v>1114</v>
      </c>
      <c r="E9" s="57" t="s">
        <v>1115</v>
      </c>
      <c r="F9" s="57" t="s">
        <v>1116</v>
      </c>
      <c r="G9" s="59" t="s">
        <v>1117</v>
      </c>
      <c r="H9" s="59" t="s">
        <v>1095</v>
      </c>
      <c r="I9" s="60" t="s">
        <v>1096</v>
      </c>
      <c r="J9" s="61" t="s">
        <v>1097</v>
      </c>
      <c r="K9" s="62" t="s">
        <v>1098</v>
      </c>
      <c r="L9" s="63"/>
    </row>
    <row r="10" spans="1:12" ht="12">
      <c r="A10" s="56"/>
      <c r="B10" s="57"/>
      <c r="C10" s="58"/>
      <c r="D10" s="58"/>
      <c r="E10" s="57"/>
      <c r="F10" s="57"/>
      <c r="G10" s="59"/>
      <c r="H10" s="59"/>
      <c r="I10" s="60"/>
      <c r="J10" s="61"/>
      <c r="K10" s="64"/>
      <c r="L10" s="65"/>
    </row>
    <row r="11" spans="1:11" ht="36">
      <c r="A11" s="66">
        <v>1</v>
      </c>
      <c r="B11" s="67" t="s">
        <v>1118</v>
      </c>
      <c r="C11" s="68" t="s">
        <v>1119</v>
      </c>
      <c r="D11" s="68" t="s">
        <v>1120</v>
      </c>
      <c r="E11" s="68" t="s">
        <v>1121</v>
      </c>
      <c r="F11" s="68" t="s">
        <v>1122</v>
      </c>
      <c r="G11" s="68" t="s">
        <v>1119</v>
      </c>
      <c r="H11" s="69">
        <f>+H12+(H17)</f>
        <v>2000000</v>
      </c>
      <c r="I11" s="69">
        <f>+I12+(I17)</f>
        <v>-3000000</v>
      </c>
      <c r="J11" s="69">
        <f>+J12+(J17)</f>
        <v>-3000000</v>
      </c>
      <c r="K11" s="69">
        <f>IF(I11=0,0,J11/I11*100)</f>
        <v>100</v>
      </c>
    </row>
    <row r="12" spans="1:11" ht="24">
      <c r="A12" s="66">
        <f>A11+1</f>
        <v>2</v>
      </c>
      <c r="B12" s="67" t="s">
        <v>1123</v>
      </c>
      <c r="C12" s="68" t="s">
        <v>1119</v>
      </c>
      <c r="D12" s="68" t="s">
        <v>1124</v>
      </c>
      <c r="E12" s="68" t="s">
        <v>1121</v>
      </c>
      <c r="F12" s="68" t="s">
        <v>1122</v>
      </c>
      <c r="G12" s="68" t="s">
        <v>1119</v>
      </c>
      <c r="H12" s="69">
        <f>+H13+(H16)</f>
        <v>5000000</v>
      </c>
      <c r="I12" s="69">
        <f>+I14-I16</f>
        <v>0</v>
      </c>
      <c r="J12" s="69">
        <f>+J14-J16</f>
        <v>0</v>
      </c>
      <c r="K12" s="69">
        <f aca="true" t="shared" si="0" ref="K12:K28">IF(I12=0,0,J12/I12*100)</f>
        <v>0</v>
      </c>
    </row>
    <row r="13" spans="1:11" ht="36">
      <c r="A13" s="66">
        <f aca="true" t="shared" si="1" ref="A13:A27">A12+1</f>
        <v>3</v>
      </c>
      <c r="B13" s="67" t="s">
        <v>1066</v>
      </c>
      <c r="C13" s="68" t="s">
        <v>1125</v>
      </c>
      <c r="D13" s="68" t="s">
        <v>1124</v>
      </c>
      <c r="E13" s="68" t="s">
        <v>1121</v>
      </c>
      <c r="F13" s="68" t="s">
        <v>1122</v>
      </c>
      <c r="G13" s="68" t="s">
        <v>1126</v>
      </c>
      <c r="H13" s="69">
        <f>H14</f>
        <v>10000000</v>
      </c>
      <c r="I13" s="69">
        <v>0</v>
      </c>
      <c r="J13" s="69">
        <v>0</v>
      </c>
      <c r="K13" s="69">
        <f t="shared" si="0"/>
        <v>0</v>
      </c>
    </row>
    <row r="14" spans="1:11" ht="36.75" customHeight="1">
      <c r="A14" s="66">
        <f t="shared" si="1"/>
        <v>4</v>
      </c>
      <c r="B14" s="67" t="s">
        <v>1127</v>
      </c>
      <c r="C14" s="68" t="s">
        <v>1125</v>
      </c>
      <c r="D14" s="68" t="s">
        <v>1124</v>
      </c>
      <c r="E14" s="68" t="s">
        <v>1128</v>
      </c>
      <c r="F14" s="68" t="s">
        <v>1122</v>
      </c>
      <c r="G14" s="68" t="s">
        <v>1129</v>
      </c>
      <c r="H14" s="69">
        <v>10000000</v>
      </c>
      <c r="I14" s="69">
        <v>0</v>
      </c>
      <c r="J14" s="69">
        <v>0</v>
      </c>
      <c r="K14" s="69">
        <f t="shared" si="0"/>
        <v>0</v>
      </c>
    </row>
    <row r="15" spans="1:11" ht="36.75" customHeight="1">
      <c r="A15" s="66">
        <f t="shared" si="1"/>
        <v>5</v>
      </c>
      <c r="B15" s="67" t="s">
        <v>1130</v>
      </c>
      <c r="C15" s="68" t="s">
        <v>1125</v>
      </c>
      <c r="D15" s="68" t="s">
        <v>1124</v>
      </c>
      <c r="E15" s="68" t="s">
        <v>1121</v>
      </c>
      <c r="F15" s="68" t="s">
        <v>1122</v>
      </c>
      <c r="G15" s="68" t="s">
        <v>1131</v>
      </c>
      <c r="H15" s="69">
        <f>H16</f>
        <v>-5000000</v>
      </c>
      <c r="I15" s="69">
        <v>0</v>
      </c>
      <c r="J15" s="69">
        <v>0</v>
      </c>
      <c r="K15" s="69">
        <f>IF(I15=0,0,J15/I15*100)</f>
        <v>0</v>
      </c>
    </row>
    <row r="16" spans="1:11" ht="38.25" customHeight="1">
      <c r="A16" s="66">
        <f t="shared" si="1"/>
        <v>6</v>
      </c>
      <c r="B16" s="67" t="s">
        <v>1089</v>
      </c>
      <c r="C16" s="68" t="s">
        <v>1125</v>
      </c>
      <c r="D16" s="68" t="s">
        <v>1124</v>
      </c>
      <c r="E16" s="68" t="s">
        <v>1128</v>
      </c>
      <c r="F16" s="68" t="s">
        <v>1122</v>
      </c>
      <c r="G16" s="68" t="s">
        <v>1132</v>
      </c>
      <c r="H16" s="69">
        <v>-5000000</v>
      </c>
      <c r="I16" s="69">
        <v>0</v>
      </c>
      <c r="J16" s="69">
        <v>0</v>
      </c>
      <c r="K16" s="69">
        <f t="shared" si="0"/>
        <v>0</v>
      </c>
    </row>
    <row r="17" spans="1:11" ht="63.75">
      <c r="A17" s="66">
        <f t="shared" si="1"/>
        <v>7</v>
      </c>
      <c r="B17" s="70" t="s">
        <v>1133</v>
      </c>
      <c r="C17" s="68" t="s">
        <v>1125</v>
      </c>
      <c r="D17" s="68" t="s">
        <v>1134</v>
      </c>
      <c r="E17" s="68" t="s">
        <v>1121</v>
      </c>
      <c r="F17" s="68" t="s">
        <v>1122</v>
      </c>
      <c r="G17" s="68" t="s">
        <v>1131</v>
      </c>
      <c r="H17" s="69">
        <f>H18</f>
        <v>-3000000</v>
      </c>
      <c r="I17" s="69">
        <f>I18</f>
        <v>-3000000</v>
      </c>
      <c r="J17" s="69">
        <f>J18</f>
        <v>-3000000</v>
      </c>
      <c r="K17" s="69">
        <f t="shared" si="0"/>
        <v>100</v>
      </c>
    </row>
    <row r="18" spans="1:11" ht="63.75">
      <c r="A18" s="66">
        <f t="shared" si="1"/>
        <v>8</v>
      </c>
      <c r="B18" s="70" t="s">
        <v>1104</v>
      </c>
      <c r="C18" s="68" t="s">
        <v>1125</v>
      </c>
      <c r="D18" s="68" t="s">
        <v>1134</v>
      </c>
      <c r="E18" s="68" t="s">
        <v>1128</v>
      </c>
      <c r="F18" s="68" t="s">
        <v>1122</v>
      </c>
      <c r="G18" s="68" t="s">
        <v>1132</v>
      </c>
      <c r="H18" s="69">
        <v>-3000000</v>
      </c>
      <c r="I18" s="69">
        <v>-3000000</v>
      </c>
      <c r="J18" s="69">
        <v>-3000000</v>
      </c>
      <c r="K18" s="69">
        <f t="shared" si="0"/>
        <v>100</v>
      </c>
    </row>
    <row r="19" spans="1:11" ht="24">
      <c r="A19" s="66">
        <f t="shared" si="1"/>
        <v>9</v>
      </c>
      <c r="B19" s="67" t="s">
        <v>1072</v>
      </c>
      <c r="C19" s="68" t="s">
        <v>1119</v>
      </c>
      <c r="D19" s="68" t="s">
        <v>1135</v>
      </c>
      <c r="E19" s="68" t="s">
        <v>1121</v>
      </c>
      <c r="F19" s="68" t="s">
        <v>1122</v>
      </c>
      <c r="G19" s="68" t="s">
        <v>1119</v>
      </c>
      <c r="H19" s="69">
        <f>+H20+H24</f>
        <v>3000000</v>
      </c>
      <c r="I19" s="69">
        <f>+I20+I24</f>
        <v>19606643.190000057</v>
      </c>
      <c r="J19" s="69">
        <f>+J20+J24</f>
        <v>3269660.309999943</v>
      </c>
      <c r="K19" s="69">
        <f>IF(I19=0,0,J19/I19*100)</f>
        <v>16.67628812497369</v>
      </c>
    </row>
    <row r="20" spans="1:11" ht="12">
      <c r="A20" s="66">
        <f t="shared" si="1"/>
        <v>10</v>
      </c>
      <c r="B20" s="67" t="s">
        <v>1074</v>
      </c>
      <c r="C20" s="68" t="s">
        <v>1125</v>
      </c>
      <c r="D20" s="68" t="s">
        <v>1135</v>
      </c>
      <c r="E20" s="68" t="s">
        <v>1121</v>
      </c>
      <c r="F20" s="68" t="s">
        <v>1122</v>
      </c>
      <c r="G20" s="68" t="s">
        <v>1136</v>
      </c>
      <c r="H20" s="69">
        <f aca="true" t="shared" si="2" ref="H20:J21">H21</f>
        <v>-917788200</v>
      </c>
      <c r="I20" s="69">
        <f t="shared" si="2"/>
        <v>-1021237330.54</v>
      </c>
      <c r="J20" s="69">
        <f t="shared" si="2"/>
        <v>-1012788144.57</v>
      </c>
      <c r="K20" s="69">
        <f>IF(I20=0,0,J20/I20*100)</f>
        <v>99.1726520645762</v>
      </c>
    </row>
    <row r="21" spans="1:11" ht="24">
      <c r="A21" s="66">
        <f t="shared" si="1"/>
        <v>11</v>
      </c>
      <c r="B21" s="67" t="s">
        <v>1076</v>
      </c>
      <c r="C21" s="68" t="s">
        <v>1125</v>
      </c>
      <c r="D21" s="68" t="s">
        <v>1137</v>
      </c>
      <c r="E21" s="68" t="s">
        <v>1121</v>
      </c>
      <c r="F21" s="68" t="s">
        <v>1122</v>
      </c>
      <c r="G21" s="68" t="s">
        <v>1136</v>
      </c>
      <c r="H21" s="69">
        <f t="shared" si="2"/>
        <v>-917788200</v>
      </c>
      <c r="I21" s="69">
        <f t="shared" si="2"/>
        <v>-1021237330.54</v>
      </c>
      <c r="J21" s="69">
        <f t="shared" si="2"/>
        <v>-1012788144.57</v>
      </c>
      <c r="K21" s="69">
        <f t="shared" si="0"/>
        <v>99.1726520645762</v>
      </c>
    </row>
    <row r="22" spans="1:11" ht="24">
      <c r="A22" s="66">
        <f t="shared" si="1"/>
        <v>12</v>
      </c>
      <c r="B22" s="67" t="s">
        <v>1078</v>
      </c>
      <c r="C22" s="68" t="s">
        <v>1125</v>
      </c>
      <c r="D22" s="68" t="s">
        <v>1138</v>
      </c>
      <c r="E22" s="68" t="s">
        <v>1121</v>
      </c>
      <c r="F22" s="68" t="s">
        <v>1122</v>
      </c>
      <c r="G22" s="68" t="s">
        <v>1139</v>
      </c>
      <c r="H22" s="69">
        <f>H23</f>
        <v>-917788200</v>
      </c>
      <c r="I22" s="69">
        <f>I23</f>
        <v>-1021237330.54</v>
      </c>
      <c r="J22" s="69">
        <f>J23</f>
        <v>-1012788144.57</v>
      </c>
      <c r="K22" s="69">
        <f t="shared" si="0"/>
        <v>99.1726520645762</v>
      </c>
    </row>
    <row r="23" spans="1:11" ht="24">
      <c r="A23" s="66">
        <f t="shared" si="1"/>
        <v>13</v>
      </c>
      <c r="B23" s="67" t="s">
        <v>1090</v>
      </c>
      <c r="C23" s="68" t="s">
        <v>1125</v>
      </c>
      <c r="D23" s="68" t="s">
        <v>1138</v>
      </c>
      <c r="E23" s="68" t="s">
        <v>1128</v>
      </c>
      <c r="F23" s="68" t="s">
        <v>1122</v>
      </c>
      <c r="G23" s="68" t="s">
        <v>1139</v>
      </c>
      <c r="H23" s="69">
        <v>-917788200</v>
      </c>
      <c r="I23" s="69">
        <v>-1021237330.54</v>
      </c>
      <c r="J23" s="69">
        <v>-1012788144.57</v>
      </c>
      <c r="K23" s="69">
        <f t="shared" si="0"/>
        <v>99.1726520645762</v>
      </c>
    </row>
    <row r="24" spans="1:11" ht="12">
      <c r="A24" s="66">
        <f t="shared" si="1"/>
        <v>14</v>
      </c>
      <c r="B24" s="67" t="s">
        <v>1081</v>
      </c>
      <c r="C24" s="68" t="s">
        <v>1125</v>
      </c>
      <c r="D24" s="68" t="s">
        <v>1135</v>
      </c>
      <c r="E24" s="68" t="s">
        <v>1121</v>
      </c>
      <c r="F24" s="68" t="s">
        <v>1122</v>
      </c>
      <c r="G24" s="68" t="s">
        <v>1140</v>
      </c>
      <c r="H24" s="69">
        <f>H25</f>
        <v>920788200</v>
      </c>
      <c r="I24" s="69">
        <f aca="true" t="shared" si="3" ref="I24:J26">+I25+I29</f>
        <v>1040843973.73</v>
      </c>
      <c r="J24" s="69">
        <f t="shared" si="3"/>
        <v>1016057804.88</v>
      </c>
      <c r="K24" s="69">
        <f t="shared" si="0"/>
        <v>97.61864703302498</v>
      </c>
    </row>
    <row r="25" spans="1:11" ht="24">
      <c r="A25" s="66">
        <f t="shared" si="1"/>
        <v>15</v>
      </c>
      <c r="B25" s="67" t="s">
        <v>1083</v>
      </c>
      <c r="C25" s="68" t="s">
        <v>1125</v>
      </c>
      <c r="D25" s="68" t="s">
        <v>1137</v>
      </c>
      <c r="E25" s="68" t="s">
        <v>1121</v>
      </c>
      <c r="F25" s="68" t="s">
        <v>1122</v>
      </c>
      <c r="G25" s="68" t="s">
        <v>1140</v>
      </c>
      <c r="H25" s="69">
        <f>H26</f>
        <v>920788200</v>
      </c>
      <c r="I25" s="69">
        <f t="shared" si="3"/>
        <v>1040843973.73</v>
      </c>
      <c r="J25" s="69">
        <f t="shared" si="3"/>
        <v>1016057804.88</v>
      </c>
      <c r="K25" s="69">
        <f>IF(I25=0,0,J25/I25*100)</f>
        <v>97.61864703302498</v>
      </c>
    </row>
    <row r="26" spans="1:11" ht="24">
      <c r="A26" s="66">
        <f t="shared" si="1"/>
        <v>16</v>
      </c>
      <c r="B26" s="67" t="s">
        <v>1085</v>
      </c>
      <c r="C26" s="68" t="s">
        <v>1125</v>
      </c>
      <c r="D26" s="68" t="s">
        <v>1138</v>
      </c>
      <c r="E26" s="68" t="s">
        <v>1121</v>
      </c>
      <c r="F26" s="68" t="s">
        <v>1122</v>
      </c>
      <c r="G26" s="68" t="s">
        <v>1141</v>
      </c>
      <c r="H26" s="69">
        <f>H27</f>
        <v>920788200</v>
      </c>
      <c r="I26" s="69">
        <f t="shared" si="3"/>
        <v>1040843973.73</v>
      </c>
      <c r="J26" s="69">
        <f t="shared" si="3"/>
        <v>1016057804.88</v>
      </c>
      <c r="K26" s="69">
        <f>IF(I26=0,0,J26/I26*100)</f>
        <v>97.61864703302498</v>
      </c>
    </row>
    <row r="27" spans="1:11" ht="24">
      <c r="A27" s="66">
        <f t="shared" si="1"/>
        <v>17</v>
      </c>
      <c r="B27" s="67" t="s">
        <v>1091</v>
      </c>
      <c r="C27" s="68" t="s">
        <v>1125</v>
      </c>
      <c r="D27" s="68" t="s">
        <v>1138</v>
      </c>
      <c r="E27" s="68" t="s">
        <v>1128</v>
      </c>
      <c r="F27" s="68" t="s">
        <v>1122</v>
      </c>
      <c r="G27" s="68" t="s">
        <v>1141</v>
      </c>
      <c r="H27" s="69">
        <v>920788200</v>
      </c>
      <c r="I27" s="69">
        <v>1040843973.73</v>
      </c>
      <c r="J27" s="69">
        <v>1016057804.88</v>
      </c>
      <c r="K27" s="69">
        <f t="shared" si="0"/>
        <v>97.61864703302498</v>
      </c>
    </row>
    <row r="28" spans="1:11" ht="12">
      <c r="A28" s="71" t="s">
        <v>1087</v>
      </c>
      <c r="B28" s="72"/>
      <c r="C28" s="72"/>
      <c r="D28" s="72"/>
      <c r="E28" s="72"/>
      <c r="F28" s="72"/>
      <c r="G28" s="73"/>
      <c r="H28" s="69">
        <f>H19+H11</f>
        <v>5000000</v>
      </c>
      <c r="I28" s="69">
        <f>I19+I11</f>
        <v>16606643.190000057</v>
      </c>
      <c r="J28" s="69">
        <f>J19+J11</f>
        <v>269660.3099999428</v>
      </c>
      <c r="K28" s="69">
        <f t="shared" si="0"/>
        <v>1.6238098628043194</v>
      </c>
    </row>
    <row r="33" ht="12">
      <c r="B33" s="76"/>
    </row>
    <row r="34" ht="12">
      <c r="B34" s="76"/>
    </row>
    <row r="35" ht="12">
      <c r="B35" s="77"/>
    </row>
  </sheetData>
  <mergeCells count="20">
    <mergeCell ref="I9:I10"/>
    <mergeCell ref="J9:J10"/>
    <mergeCell ref="K9:K10"/>
    <mergeCell ref="A28:G28"/>
    <mergeCell ref="E9:E10"/>
    <mergeCell ref="F9:F10"/>
    <mergeCell ref="G9:G10"/>
    <mergeCell ref="H9:H10"/>
    <mergeCell ref="A9:A10"/>
    <mergeCell ref="B9:B10"/>
    <mergeCell ref="C9:C10"/>
    <mergeCell ref="D9:D10"/>
    <mergeCell ref="B5:K5"/>
    <mergeCell ref="B6:K6"/>
    <mergeCell ref="B7:K7"/>
    <mergeCell ref="J8:K8"/>
    <mergeCell ref="B1:K1"/>
    <mergeCell ref="B2:K2"/>
    <mergeCell ref="B3:K3"/>
    <mergeCell ref="B4:K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148"/>
  <sheetViews>
    <sheetView workbookViewId="0" topLeftCell="A1">
      <selection activeCell="K15" sqref="K15"/>
    </sheetView>
  </sheetViews>
  <sheetFormatPr defaultColWidth="9.00390625" defaultRowHeight="12.75"/>
  <cols>
    <col min="1" max="1" width="6.625" style="0" customWidth="1"/>
    <col min="2" max="2" width="21.25390625" style="0" customWidth="1"/>
    <col min="3" max="3" width="35.00390625" style="0" customWidth="1"/>
    <col min="4" max="4" width="13.25390625" style="0" customWidth="1"/>
    <col min="5" max="5" width="13.375" style="0" customWidth="1"/>
    <col min="6" max="6" width="14.875" style="0" customWidth="1"/>
    <col min="7" max="7" width="9.625" style="0" customWidth="1"/>
  </cols>
  <sheetData>
    <row r="1" spans="1:9" ht="15">
      <c r="A1" s="78" t="s">
        <v>1142</v>
      </c>
      <c r="B1" s="78"/>
      <c r="C1" s="78"/>
      <c r="D1" s="78"/>
      <c r="E1" s="78"/>
      <c r="F1" s="78"/>
      <c r="G1" s="78"/>
      <c r="H1" s="79"/>
      <c r="I1" s="79"/>
    </row>
    <row r="2" spans="1:9" ht="15">
      <c r="A2" s="78" t="s">
        <v>1143</v>
      </c>
      <c r="B2" s="78"/>
      <c r="C2" s="78"/>
      <c r="D2" s="78"/>
      <c r="E2" s="78"/>
      <c r="F2" s="78"/>
      <c r="G2" s="78"/>
      <c r="H2" s="79"/>
      <c r="I2" s="79"/>
    </row>
    <row r="3" spans="1:9" ht="15">
      <c r="A3" s="78" t="s">
        <v>1108</v>
      </c>
      <c r="B3" s="78"/>
      <c r="C3" s="78"/>
      <c r="D3" s="78"/>
      <c r="E3" s="78"/>
      <c r="F3" s="78"/>
      <c r="G3" s="78"/>
      <c r="H3" s="79"/>
      <c r="I3" s="79"/>
    </row>
    <row r="4" spans="1:9" ht="15">
      <c r="A4" s="80" t="s">
        <v>1144</v>
      </c>
      <c r="B4" s="78"/>
      <c r="C4" s="78"/>
      <c r="D4" s="78"/>
      <c r="E4" s="78"/>
      <c r="F4" s="78"/>
      <c r="G4" s="78"/>
      <c r="H4" s="79"/>
      <c r="I4" s="79"/>
    </row>
    <row r="5" spans="1:6" ht="12.75">
      <c r="A5" s="81"/>
      <c r="B5" s="81"/>
      <c r="C5" s="81"/>
      <c r="D5" s="81"/>
      <c r="E5" s="81"/>
      <c r="F5" s="81"/>
    </row>
    <row r="6" spans="1:6" ht="12.75">
      <c r="A6" s="81"/>
      <c r="B6" s="81"/>
      <c r="C6" s="81"/>
      <c r="D6" s="81"/>
      <c r="E6" s="81"/>
      <c r="F6" s="81"/>
    </row>
    <row r="7" spans="1:9" ht="12.75" customHeight="1">
      <c r="A7" s="82" t="s">
        <v>1145</v>
      </c>
      <c r="B7" s="82"/>
      <c r="C7" s="82"/>
      <c r="D7" s="82"/>
      <c r="E7" s="82"/>
      <c r="F7" s="82"/>
      <c r="G7" s="82"/>
      <c r="H7" s="83"/>
      <c r="I7" s="83"/>
    </row>
    <row r="8" spans="1:7" ht="12.75">
      <c r="A8" s="84"/>
      <c r="B8" s="84"/>
      <c r="C8" s="84"/>
      <c r="D8" s="84"/>
      <c r="E8" s="84"/>
      <c r="F8" s="84"/>
      <c r="G8" s="84"/>
    </row>
    <row r="9" spans="1:7" ht="12.75">
      <c r="A9" s="84"/>
      <c r="B9" s="84"/>
      <c r="C9" s="84"/>
      <c r="D9" s="84"/>
      <c r="E9" s="84"/>
      <c r="F9" s="84"/>
      <c r="G9" s="84"/>
    </row>
    <row r="10" spans="1:7" ht="12.75">
      <c r="A10" s="85" t="s">
        <v>1092</v>
      </c>
      <c r="B10" s="85"/>
      <c r="C10" s="85"/>
      <c r="D10" s="85"/>
      <c r="E10" s="85"/>
      <c r="F10" s="85"/>
      <c r="G10" s="85"/>
    </row>
    <row r="11" spans="1:7" ht="33.75">
      <c r="A11" s="86" t="s">
        <v>1146</v>
      </c>
      <c r="B11" s="87" t="s">
        <v>1147</v>
      </c>
      <c r="C11" s="87" t="s">
        <v>1148</v>
      </c>
      <c r="D11" s="87" t="s">
        <v>1149</v>
      </c>
      <c r="E11" s="87" t="s">
        <v>1150</v>
      </c>
      <c r="F11" s="87" t="s">
        <v>1151</v>
      </c>
      <c r="G11" s="88" t="s">
        <v>1152</v>
      </c>
    </row>
    <row r="12" spans="1:7" ht="25.5">
      <c r="A12" s="89" t="s">
        <v>1119</v>
      </c>
      <c r="B12" s="90" t="s">
        <v>1153</v>
      </c>
      <c r="C12" s="91" t="s">
        <v>1154</v>
      </c>
      <c r="D12" s="92">
        <v>203432500</v>
      </c>
      <c r="E12" s="92">
        <v>192039108.38</v>
      </c>
      <c r="F12" s="92">
        <v>197784824.23</v>
      </c>
      <c r="G12" s="93">
        <f>F12/E12*100</f>
        <v>102.99195090961919</v>
      </c>
    </row>
    <row r="13" spans="1:7" ht="12.75">
      <c r="A13" s="89" t="s">
        <v>1155</v>
      </c>
      <c r="B13" s="90" t="s">
        <v>1156</v>
      </c>
      <c r="C13" s="91" t="s">
        <v>1157</v>
      </c>
      <c r="D13" s="92">
        <v>111901500</v>
      </c>
      <c r="E13" s="92">
        <v>102057741.46</v>
      </c>
      <c r="F13" s="92">
        <v>104054729.05</v>
      </c>
      <c r="G13" s="93">
        <f aca="true" t="shared" si="0" ref="G13:G76">F13/E13*100</f>
        <v>101.95672328373315</v>
      </c>
    </row>
    <row r="14" spans="1:7" ht="12.75">
      <c r="A14" s="89" t="s">
        <v>1155</v>
      </c>
      <c r="B14" s="90" t="s">
        <v>1158</v>
      </c>
      <c r="C14" s="91" t="s">
        <v>1159</v>
      </c>
      <c r="D14" s="92">
        <v>3942500</v>
      </c>
      <c r="E14" s="92">
        <v>5100000</v>
      </c>
      <c r="F14" s="92">
        <v>5744857.37</v>
      </c>
      <c r="G14" s="93">
        <f t="shared" si="0"/>
        <v>112.64426215686274</v>
      </c>
    </row>
    <row r="15" spans="1:7" ht="51">
      <c r="A15" s="89" t="s">
        <v>1155</v>
      </c>
      <c r="B15" s="90" t="s">
        <v>1160</v>
      </c>
      <c r="C15" s="91" t="s">
        <v>1161</v>
      </c>
      <c r="D15" s="92">
        <v>3942500</v>
      </c>
      <c r="E15" s="92">
        <v>5100000</v>
      </c>
      <c r="F15" s="92">
        <v>5744857.37</v>
      </c>
      <c r="G15" s="93">
        <f t="shared" si="0"/>
        <v>112.64426215686274</v>
      </c>
    </row>
    <row r="16" spans="1:7" ht="63.75">
      <c r="A16" s="89" t="s">
        <v>1155</v>
      </c>
      <c r="B16" s="90" t="s">
        <v>1162</v>
      </c>
      <c r="C16" s="91" t="s">
        <v>1163</v>
      </c>
      <c r="D16" s="92">
        <v>3942500</v>
      </c>
      <c r="E16" s="92">
        <v>5100000</v>
      </c>
      <c r="F16" s="92">
        <v>5744857.37</v>
      </c>
      <c r="G16" s="93">
        <f t="shared" si="0"/>
        <v>112.64426215686274</v>
      </c>
    </row>
    <row r="17" spans="1:7" ht="12.75">
      <c r="A17" s="89" t="s">
        <v>1155</v>
      </c>
      <c r="B17" s="90" t="s">
        <v>1164</v>
      </c>
      <c r="C17" s="91" t="s">
        <v>1165</v>
      </c>
      <c r="D17" s="92">
        <v>107959000</v>
      </c>
      <c r="E17" s="92">
        <v>96957741.46</v>
      </c>
      <c r="F17" s="92">
        <v>98309871.68</v>
      </c>
      <c r="G17" s="93">
        <f t="shared" si="0"/>
        <v>101.39455622587685</v>
      </c>
    </row>
    <row r="18" spans="1:7" ht="102">
      <c r="A18" s="89" t="s">
        <v>1155</v>
      </c>
      <c r="B18" s="90" t="s">
        <v>1166</v>
      </c>
      <c r="C18" s="94" t="s">
        <v>1167</v>
      </c>
      <c r="D18" s="92">
        <v>105365000</v>
      </c>
      <c r="E18" s="92">
        <v>94821241.46</v>
      </c>
      <c r="F18" s="92">
        <v>96109532.55</v>
      </c>
      <c r="G18" s="93">
        <f t="shared" si="0"/>
        <v>101.35865241813298</v>
      </c>
    </row>
    <row r="19" spans="1:7" ht="140.25">
      <c r="A19" s="89" t="s">
        <v>1155</v>
      </c>
      <c r="B19" s="90" t="s">
        <v>1168</v>
      </c>
      <c r="C19" s="94" t="s">
        <v>1169</v>
      </c>
      <c r="D19" s="92">
        <v>199300</v>
      </c>
      <c r="E19" s="92">
        <v>250000</v>
      </c>
      <c r="F19" s="92">
        <v>248246.81</v>
      </c>
      <c r="G19" s="93">
        <f t="shared" si="0"/>
        <v>99.29872399999999</v>
      </c>
    </row>
    <row r="20" spans="1:7" ht="63.75">
      <c r="A20" s="89" t="s">
        <v>1155</v>
      </c>
      <c r="B20" s="90" t="s">
        <v>1170</v>
      </c>
      <c r="C20" s="91" t="s">
        <v>1171</v>
      </c>
      <c r="D20" s="92">
        <v>2108000</v>
      </c>
      <c r="E20" s="92">
        <v>1450000</v>
      </c>
      <c r="F20" s="92">
        <v>1493375.01</v>
      </c>
      <c r="G20" s="93">
        <f t="shared" si="0"/>
        <v>102.99138</v>
      </c>
    </row>
    <row r="21" spans="1:7" ht="114.75">
      <c r="A21" s="89" t="s">
        <v>1155</v>
      </c>
      <c r="B21" s="90" t="s">
        <v>1172</v>
      </c>
      <c r="C21" s="94" t="s">
        <v>1173</v>
      </c>
      <c r="D21" s="92">
        <v>286700</v>
      </c>
      <c r="E21" s="92">
        <v>436500</v>
      </c>
      <c r="F21" s="92">
        <v>458717.31</v>
      </c>
      <c r="G21" s="93">
        <f t="shared" si="0"/>
        <v>105.0898762886598</v>
      </c>
    </row>
    <row r="22" spans="1:7" ht="51">
      <c r="A22" s="89" t="s">
        <v>1174</v>
      </c>
      <c r="B22" s="90" t="s">
        <v>1175</v>
      </c>
      <c r="C22" s="91" t="s">
        <v>1176</v>
      </c>
      <c r="D22" s="92">
        <v>2057000</v>
      </c>
      <c r="E22" s="92">
        <v>2057000</v>
      </c>
      <c r="F22" s="92">
        <v>2159789.04</v>
      </c>
      <c r="G22" s="93">
        <f t="shared" si="0"/>
        <v>104.99703646086533</v>
      </c>
    </row>
    <row r="23" spans="1:7" ht="38.25">
      <c r="A23" s="89" t="s">
        <v>1174</v>
      </c>
      <c r="B23" s="90" t="s">
        <v>1177</v>
      </c>
      <c r="C23" s="91" t="s">
        <v>1178</v>
      </c>
      <c r="D23" s="92">
        <v>2057000</v>
      </c>
      <c r="E23" s="92">
        <v>2057000</v>
      </c>
      <c r="F23" s="92">
        <v>2159789.04</v>
      </c>
      <c r="G23" s="93">
        <f t="shared" si="0"/>
        <v>104.99703646086533</v>
      </c>
    </row>
    <row r="24" spans="1:7" ht="89.25">
      <c r="A24" s="89" t="s">
        <v>1174</v>
      </c>
      <c r="B24" s="90" t="s">
        <v>1179</v>
      </c>
      <c r="C24" s="91" t="s">
        <v>1180</v>
      </c>
      <c r="D24" s="92">
        <v>656500</v>
      </c>
      <c r="E24" s="92">
        <v>656500</v>
      </c>
      <c r="F24" s="92">
        <v>738343.59</v>
      </c>
      <c r="G24" s="93">
        <f t="shared" si="0"/>
        <v>112.46665498857578</v>
      </c>
    </row>
    <row r="25" spans="1:7" ht="114.75">
      <c r="A25" s="89" t="s">
        <v>1174</v>
      </c>
      <c r="B25" s="90" t="s">
        <v>1181</v>
      </c>
      <c r="C25" s="94" t="s">
        <v>1182</v>
      </c>
      <c r="D25" s="92">
        <v>13800</v>
      </c>
      <c r="E25" s="92">
        <v>13800</v>
      </c>
      <c r="F25" s="92">
        <v>11270.46</v>
      </c>
      <c r="G25" s="93">
        <f t="shared" si="0"/>
        <v>81.67</v>
      </c>
    </row>
    <row r="26" spans="1:7" ht="102">
      <c r="A26" s="89" t="s">
        <v>1174</v>
      </c>
      <c r="B26" s="90" t="s">
        <v>1183</v>
      </c>
      <c r="C26" s="91" t="s">
        <v>1184</v>
      </c>
      <c r="D26" s="92">
        <v>1520100</v>
      </c>
      <c r="E26" s="92">
        <v>1520100</v>
      </c>
      <c r="F26" s="92">
        <v>1519533.57</v>
      </c>
      <c r="G26" s="93">
        <f t="shared" si="0"/>
        <v>99.96273731991316</v>
      </c>
    </row>
    <row r="27" spans="1:7" ht="102">
      <c r="A27" s="89" t="s">
        <v>1174</v>
      </c>
      <c r="B27" s="90" t="s">
        <v>1185</v>
      </c>
      <c r="C27" s="91" t="s">
        <v>1186</v>
      </c>
      <c r="D27" s="92">
        <v>-133400</v>
      </c>
      <c r="E27" s="92">
        <v>-133400</v>
      </c>
      <c r="F27" s="92">
        <v>-109358.58</v>
      </c>
      <c r="G27" s="93">
        <f t="shared" si="0"/>
        <v>81.9779460269865</v>
      </c>
    </row>
    <row r="28" spans="1:7" ht="12.75">
      <c r="A28" s="89" t="s">
        <v>1155</v>
      </c>
      <c r="B28" s="90" t="s">
        <v>1187</v>
      </c>
      <c r="C28" s="91" t="s">
        <v>1188</v>
      </c>
      <c r="D28" s="92">
        <v>31531000</v>
      </c>
      <c r="E28" s="92">
        <v>29113594</v>
      </c>
      <c r="F28" s="92">
        <v>29604769.14</v>
      </c>
      <c r="G28" s="93">
        <f t="shared" si="0"/>
        <v>101.68709895452963</v>
      </c>
    </row>
    <row r="29" spans="1:7" ht="25.5">
      <c r="A29" s="89" t="s">
        <v>1155</v>
      </c>
      <c r="B29" s="90" t="s">
        <v>1189</v>
      </c>
      <c r="C29" s="91" t="s">
        <v>1190</v>
      </c>
      <c r="D29" s="92">
        <v>31250000</v>
      </c>
      <c r="E29" s="92">
        <v>28700000</v>
      </c>
      <c r="F29" s="92">
        <v>29165803.75</v>
      </c>
      <c r="G29" s="93">
        <f t="shared" si="0"/>
        <v>101.62300958188153</v>
      </c>
    </row>
    <row r="30" spans="1:7" ht="25.5">
      <c r="A30" s="89" t="s">
        <v>1155</v>
      </c>
      <c r="B30" s="90" t="s">
        <v>1191</v>
      </c>
      <c r="C30" s="91" t="s">
        <v>1190</v>
      </c>
      <c r="D30" s="92">
        <v>31250000</v>
      </c>
      <c r="E30" s="92">
        <v>28695064.94</v>
      </c>
      <c r="F30" s="92">
        <v>29159992.87</v>
      </c>
      <c r="G30" s="93">
        <f t="shared" si="0"/>
        <v>101.62023654928866</v>
      </c>
    </row>
    <row r="31" spans="1:7" ht="51">
      <c r="A31" s="89" t="s">
        <v>1155</v>
      </c>
      <c r="B31" s="90" t="s">
        <v>1192</v>
      </c>
      <c r="C31" s="91" t="s">
        <v>1193</v>
      </c>
      <c r="D31" s="92">
        <v>0</v>
      </c>
      <c r="E31" s="92">
        <v>4935.06</v>
      </c>
      <c r="F31" s="92">
        <v>5810.88</v>
      </c>
      <c r="G31" s="93">
        <f t="shared" si="0"/>
        <v>117.7468966942651</v>
      </c>
    </row>
    <row r="32" spans="1:7" ht="12.75">
      <c r="A32" s="89" t="s">
        <v>1155</v>
      </c>
      <c r="B32" s="90" t="s">
        <v>1194</v>
      </c>
      <c r="C32" s="91" t="s">
        <v>1195</v>
      </c>
      <c r="D32" s="92">
        <v>22000</v>
      </c>
      <c r="E32" s="92">
        <v>23594</v>
      </c>
      <c r="F32" s="92">
        <v>23594</v>
      </c>
      <c r="G32" s="93">
        <f t="shared" si="0"/>
        <v>100</v>
      </c>
    </row>
    <row r="33" spans="1:7" ht="12.75">
      <c r="A33" s="89" t="s">
        <v>1155</v>
      </c>
      <c r="B33" s="90" t="s">
        <v>1196</v>
      </c>
      <c r="C33" s="91" t="s">
        <v>1195</v>
      </c>
      <c r="D33" s="92">
        <v>22000</v>
      </c>
      <c r="E33" s="92">
        <v>23594</v>
      </c>
      <c r="F33" s="92">
        <v>23594</v>
      </c>
      <c r="G33" s="93">
        <f t="shared" si="0"/>
        <v>100</v>
      </c>
    </row>
    <row r="34" spans="1:7" ht="38.25">
      <c r="A34" s="89" t="s">
        <v>1155</v>
      </c>
      <c r="B34" s="90" t="s">
        <v>1197</v>
      </c>
      <c r="C34" s="91" t="s">
        <v>1198</v>
      </c>
      <c r="D34" s="92">
        <v>259000</v>
      </c>
      <c r="E34" s="92">
        <v>390000</v>
      </c>
      <c r="F34" s="92">
        <v>415371.39</v>
      </c>
      <c r="G34" s="93">
        <f t="shared" si="0"/>
        <v>106.50548461538463</v>
      </c>
    </row>
    <row r="35" spans="1:7" ht="51">
      <c r="A35" s="89" t="s">
        <v>1155</v>
      </c>
      <c r="B35" s="90" t="s">
        <v>1199</v>
      </c>
      <c r="C35" s="91" t="s">
        <v>1200</v>
      </c>
      <c r="D35" s="92">
        <v>259000</v>
      </c>
      <c r="E35" s="92">
        <v>390000</v>
      </c>
      <c r="F35" s="92">
        <v>415371.39</v>
      </c>
      <c r="G35" s="93">
        <f t="shared" si="0"/>
        <v>106.50548461538463</v>
      </c>
    </row>
    <row r="36" spans="1:7" ht="12.75">
      <c r="A36" s="89" t="s">
        <v>1155</v>
      </c>
      <c r="B36" s="90" t="s">
        <v>1201</v>
      </c>
      <c r="C36" s="91" t="s">
        <v>1202</v>
      </c>
      <c r="D36" s="92">
        <v>20904000</v>
      </c>
      <c r="E36" s="92">
        <v>21414000</v>
      </c>
      <c r="F36" s="92">
        <v>22567444.5</v>
      </c>
      <c r="G36" s="93">
        <f t="shared" si="0"/>
        <v>105.3864037545531</v>
      </c>
    </row>
    <row r="37" spans="1:7" ht="12.75">
      <c r="A37" s="89" t="s">
        <v>1155</v>
      </c>
      <c r="B37" s="90" t="s">
        <v>1203</v>
      </c>
      <c r="C37" s="91" t="s">
        <v>1204</v>
      </c>
      <c r="D37" s="92">
        <v>8204000</v>
      </c>
      <c r="E37" s="92">
        <v>10104000</v>
      </c>
      <c r="F37" s="92">
        <v>10754213.42</v>
      </c>
      <c r="G37" s="93">
        <f t="shared" si="0"/>
        <v>106.43520803642122</v>
      </c>
    </row>
    <row r="38" spans="1:7" ht="63.75">
      <c r="A38" s="89" t="s">
        <v>1155</v>
      </c>
      <c r="B38" s="90" t="s">
        <v>1205</v>
      </c>
      <c r="C38" s="91" t="s">
        <v>1206</v>
      </c>
      <c r="D38" s="92">
        <v>8204000</v>
      </c>
      <c r="E38" s="92">
        <v>10104000</v>
      </c>
      <c r="F38" s="92">
        <v>10754213.42</v>
      </c>
      <c r="G38" s="93">
        <f t="shared" si="0"/>
        <v>106.43520803642122</v>
      </c>
    </row>
    <row r="39" spans="1:7" ht="12.75">
      <c r="A39" s="89" t="s">
        <v>1155</v>
      </c>
      <c r="B39" s="90" t="s">
        <v>1207</v>
      </c>
      <c r="C39" s="91" t="s">
        <v>1208</v>
      </c>
      <c r="D39" s="92">
        <v>12700000</v>
      </c>
      <c r="E39" s="92">
        <v>11310000</v>
      </c>
      <c r="F39" s="92">
        <v>11813231.08</v>
      </c>
      <c r="G39" s="93">
        <f t="shared" si="0"/>
        <v>104.44943483642794</v>
      </c>
    </row>
    <row r="40" spans="1:7" ht="12.75">
      <c r="A40" s="89" t="s">
        <v>1155</v>
      </c>
      <c r="B40" s="90" t="s">
        <v>1209</v>
      </c>
      <c r="C40" s="91" t="s">
        <v>1210</v>
      </c>
      <c r="D40" s="92">
        <v>4500000</v>
      </c>
      <c r="E40" s="92">
        <v>4250000</v>
      </c>
      <c r="F40" s="92">
        <v>4349907.83</v>
      </c>
      <c r="G40" s="93">
        <f t="shared" si="0"/>
        <v>102.35077247058824</v>
      </c>
    </row>
    <row r="41" spans="1:7" ht="51">
      <c r="A41" s="89" t="s">
        <v>1155</v>
      </c>
      <c r="B41" s="90" t="s">
        <v>1211</v>
      </c>
      <c r="C41" s="91" t="s">
        <v>1212</v>
      </c>
      <c r="D41" s="92">
        <v>4500000</v>
      </c>
      <c r="E41" s="92">
        <v>4250000</v>
      </c>
      <c r="F41" s="92">
        <v>4349907.83</v>
      </c>
      <c r="G41" s="93">
        <f t="shared" si="0"/>
        <v>102.35077247058824</v>
      </c>
    </row>
    <row r="42" spans="1:7" ht="12.75">
      <c r="A42" s="89" t="s">
        <v>1155</v>
      </c>
      <c r="B42" s="90" t="s">
        <v>1213</v>
      </c>
      <c r="C42" s="91" t="s">
        <v>1214</v>
      </c>
      <c r="D42" s="92">
        <v>8200000</v>
      </c>
      <c r="E42" s="92">
        <v>7060000</v>
      </c>
      <c r="F42" s="92">
        <v>7463323.25</v>
      </c>
      <c r="G42" s="93">
        <f t="shared" si="0"/>
        <v>105.71279390934845</v>
      </c>
    </row>
    <row r="43" spans="1:7" ht="51">
      <c r="A43" s="89" t="s">
        <v>1155</v>
      </c>
      <c r="B43" s="90" t="s">
        <v>1215</v>
      </c>
      <c r="C43" s="91" t="s">
        <v>1216</v>
      </c>
      <c r="D43" s="92">
        <v>8200000</v>
      </c>
      <c r="E43" s="92">
        <v>7060000</v>
      </c>
      <c r="F43" s="92">
        <v>7463323.25</v>
      </c>
      <c r="G43" s="93">
        <f t="shared" si="0"/>
        <v>105.71279390934845</v>
      </c>
    </row>
    <row r="44" spans="1:7" ht="12.75">
      <c r="A44" s="89" t="s">
        <v>1119</v>
      </c>
      <c r="B44" s="90" t="s">
        <v>1217</v>
      </c>
      <c r="C44" s="91" t="s">
        <v>1218</v>
      </c>
      <c r="D44" s="92">
        <v>10160000</v>
      </c>
      <c r="E44" s="92">
        <v>11095000</v>
      </c>
      <c r="F44" s="92">
        <v>11806517.17</v>
      </c>
      <c r="G44" s="93">
        <f t="shared" si="0"/>
        <v>106.41295331230285</v>
      </c>
    </row>
    <row r="45" spans="1:7" ht="38.25">
      <c r="A45" s="89" t="s">
        <v>1155</v>
      </c>
      <c r="B45" s="90" t="s">
        <v>1219</v>
      </c>
      <c r="C45" s="91" t="s">
        <v>1220</v>
      </c>
      <c r="D45" s="92">
        <v>10160000</v>
      </c>
      <c r="E45" s="92">
        <v>11000000</v>
      </c>
      <c r="F45" s="92">
        <v>11711517.17</v>
      </c>
      <c r="G45" s="93">
        <f t="shared" si="0"/>
        <v>106.46833790909092</v>
      </c>
    </row>
    <row r="46" spans="1:7" ht="63.75">
      <c r="A46" s="89" t="s">
        <v>1155</v>
      </c>
      <c r="B46" s="90" t="s">
        <v>1221</v>
      </c>
      <c r="C46" s="91" t="s">
        <v>1222</v>
      </c>
      <c r="D46" s="92">
        <v>10160000</v>
      </c>
      <c r="E46" s="92">
        <v>11000000</v>
      </c>
      <c r="F46" s="92">
        <v>11711517.17</v>
      </c>
      <c r="G46" s="93">
        <f t="shared" si="0"/>
        <v>106.46833790909092</v>
      </c>
    </row>
    <row r="47" spans="1:7" ht="51">
      <c r="A47" s="89" t="s">
        <v>1223</v>
      </c>
      <c r="B47" s="90" t="s">
        <v>1224</v>
      </c>
      <c r="C47" s="91" t="s">
        <v>1225</v>
      </c>
      <c r="D47" s="92">
        <v>0</v>
      </c>
      <c r="E47" s="92">
        <v>95000</v>
      </c>
      <c r="F47" s="92">
        <v>95000</v>
      </c>
      <c r="G47" s="93">
        <f t="shared" si="0"/>
        <v>100</v>
      </c>
    </row>
    <row r="48" spans="1:7" ht="38.25">
      <c r="A48" s="89" t="s">
        <v>1223</v>
      </c>
      <c r="B48" s="90" t="s">
        <v>1226</v>
      </c>
      <c r="C48" s="91" t="s">
        <v>1227</v>
      </c>
      <c r="D48" s="92">
        <v>0</v>
      </c>
      <c r="E48" s="92">
        <v>95000</v>
      </c>
      <c r="F48" s="92">
        <v>95000</v>
      </c>
      <c r="G48" s="93">
        <f t="shared" si="0"/>
        <v>100</v>
      </c>
    </row>
    <row r="49" spans="1:7" ht="51">
      <c r="A49" s="89" t="s">
        <v>1155</v>
      </c>
      <c r="B49" s="90" t="s">
        <v>1228</v>
      </c>
      <c r="C49" s="91" t="s">
        <v>1229</v>
      </c>
      <c r="D49" s="92">
        <v>0</v>
      </c>
      <c r="E49" s="92">
        <v>3881.17</v>
      </c>
      <c r="F49" s="92">
        <v>3881.17</v>
      </c>
      <c r="G49" s="93">
        <f t="shared" si="0"/>
        <v>100</v>
      </c>
    </row>
    <row r="50" spans="1:7" ht="25.5">
      <c r="A50" s="89" t="s">
        <v>1155</v>
      </c>
      <c r="B50" s="90" t="s">
        <v>1230</v>
      </c>
      <c r="C50" s="91" t="s">
        <v>1231</v>
      </c>
      <c r="D50" s="92">
        <v>0</v>
      </c>
      <c r="E50" s="92">
        <v>3881.17</v>
      </c>
      <c r="F50" s="92">
        <v>3881.17</v>
      </c>
      <c r="G50" s="93">
        <f t="shared" si="0"/>
        <v>100</v>
      </c>
    </row>
    <row r="51" spans="1:7" ht="12.75">
      <c r="A51" s="89" t="s">
        <v>1155</v>
      </c>
      <c r="B51" s="90" t="s">
        <v>1232</v>
      </c>
      <c r="C51" s="91" t="s">
        <v>1233</v>
      </c>
      <c r="D51" s="92">
        <v>0</v>
      </c>
      <c r="E51" s="92">
        <v>3881.17</v>
      </c>
      <c r="F51" s="92">
        <v>3881.17</v>
      </c>
      <c r="G51" s="93">
        <f t="shared" si="0"/>
        <v>100</v>
      </c>
    </row>
    <row r="52" spans="1:7" ht="38.25">
      <c r="A52" s="89" t="s">
        <v>1155</v>
      </c>
      <c r="B52" s="90" t="s">
        <v>1234</v>
      </c>
      <c r="C52" s="91" t="s">
        <v>1235</v>
      </c>
      <c r="D52" s="92">
        <v>0</v>
      </c>
      <c r="E52" s="92">
        <v>3881.17</v>
      </c>
      <c r="F52" s="92">
        <v>3881.17</v>
      </c>
      <c r="G52" s="93">
        <f t="shared" si="0"/>
        <v>100</v>
      </c>
    </row>
    <row r="53" spans="1:7" ht="51">
      <c r="A53" s="89" t="s">
        <v>1236</v>
      </c>
      <c r="B53" s="90" t="s">
        <v>1237</v>
      </c>
      <c r="C53" s="91" t="s">
        <v>1238</v>
      </c>
      <c r="D53" s="92">
        <v>19530000</v>
      </c>
      <c r="E53" s="92">
        <v>17323000</v>
      </c>
      <c r="F53" s="92">
        <v>17880657.11</v>
      </c>
      <c r="G53" s="93">
        <f t="shared" si="0"/>
        <v>103.21917167927033</v>
      </c>
    </row>
    <row r="54" spans="1:7" ht="114.75">
      <c r="A54" s="89" t="s">
        <v>1236</v>
      </c>
      <c r="B54" s="90" t="s">
        <v>1239</v>
      </c>
      <c r="C54" s="94" t="s">
        <v>1240</v>
      </c>
      <c r="D54" s="92">
        <v>19500000</v>
      </c>
      <c r="E54" s="92">
        <v>17323000</v>
      </c>
      <c r="F54" s="92">
        <v>17880657.11</v>
      </c>
      <c r="G54" s="93">
        <f t="shared" si="0"/>
        <v>103.21917167927033</v>
      </c>
    </row>
    <row r="55" spans="1:7" ht="89.25">
      <c r="A55" s="89" t="s">
        <v>1236</v>
      </c>
      <c r="B55" s="90" t="s">
        <v>1241</v>
      </c>
      <c r="C55" s="91" t="s">
        <v>1242</v>
      </c>
      <c r="D55" s="92">
        <v>8500000</v>
      </c>
      <c r="E55" s="92">
        <v>8500000</v>
      </c>
      <c r="F55" s="92">
        <v>8970266.63</v>
      </c>
      <c r="G55" s="93">
        <f t="shared" si="0"/>
        <v>105.53254858823531</v>
      </c>
    </row>
    <row r="56" spans="1:7" ht="81.75" customHeight="1">
      <c r="A56" s="89" t="s">
        <v>1236</v>
      </c>
      <c r="B56" s="90" t="s">
        <v>1243</v>
      </c>
      <c r="C56" s="94" t="s">
        <v>1244</v>
      </c>
      <c r="D56" s="92">
        <v>8500000</v>
      </c>
      <c r="E56" s="92">
        <v>8500000</v>
      </c>
      <c r="F56" s="92">
        <v>8970266.63</v>
      </c>
      <c r="G56" s="93">
        <f t="shared" si="0"/>
        <v>105.53254858823531</v>
      </c>
    </row>
    <row r="57" spans="1:7" ht="102">
      <c r="A57" s="89" t="s">
        <v>1236</v>
      </c>
      <c r="B57" s="90" t="s">
        <v>1245</v>
      </c>
      <c r="C57" s="94" t="s">
        <v>1246</v>
      </c>
      <c r="D57" s="92">
        <v>0</v>
      </c>
      <c r="E57" s="92">
        <v>73000</v>
      </c>
      <c r="F57" s="92">
        <v>69287</v>
      </c>
      <c r="G57" s="93">
        <f t="shared" si="0"/>
        <v>94.91369863013699</v>
      </c>
    </row>
    <row r="58" spans="1:7" ht="68.25" customHeight="1">
      <c r="A58" s="89" t="s">
        <v>1236</v>
      </c>
      <c r="B58" s="90" t="s">
        <v>1247</v>
      </c>
      <c r="C58" s="91" t="s">
        <v>1248</v>
      </c>
      <c r="D58" s="92">
        <v>0</v>
      </c>
      <c r="E58" s="92">
        <v>73000</v>
      </c>
      <c r="F58" s="92">
        <v>69287</v>
      </c>
      <c r="G58" s="93">
        <f t="shared" si="0"/>
        <v>94.91369863013699</v>
      </c>
    </row>
    <row r="59" spans="1:7" ht="51">
      <c r="A59" s="89" t="s">
        <v>1236</v>
      </c>
      <c r="B59" s="90" t="s">
        <v>1249</v>
      </c>
      <c r="C59" s="91" t="s">
        <v>1250</v>
      </c>
      <c r="D59" s="92">
        <v>11000000</v>
      </c>
      <c r="E59" s="92">
        <v>8750000</v>
      </c>
      <c r="F59" s="92">
        <v>8841103.48</v>
      </c>
      <c r="G59" s="93">
        <f t="shared" si="0"/>
        <v>101.04118262857142</v>
      </c>
    </row>
    <row r="60" spans="1:7" ht="38.25">
      <c r="A60" s="89" t="s">
        <v>1236</v>
      </c>
      <c r="B60" s="90" t="s">
        <v>1251</v>
      </c>
      <c r="C60" s="91" t="s">
        <v>1252</v>
      </c>
      <c r="D60" s="92">
        <v>11000000</v>
      </c>
      <c r="E60" s="92">
        <v>8750000</v>
      </c>
      <c r="F60" s="92">
        <v>8841103.48</v>
      </c>
      <c r="G60" s="93">
        <f t="shared" si="0"/>
        <v>101.04118262857142</v>
      </c>
    </row>
    <row r="61" spans="1:7" ht="25.5">
      <c r="A61" s="89" t="s">
        <v>1236</v>
      </c>
      <c r="B61" s="90" t="s">
        <v>1253</v>
      </c>
      <c r="C61" s="91" t="s">
        <v>1254</v>
      </c>
      <c r="D61" s="92">
        <v>30000</v>
      </c>
      <c r="E61" s="92">
        <v>0</v>
      </c>
      <c r="F61" s="92">
        <v>0</v>
      </c>
      <c r="G61" s="93">
        <v>0</v>
      </c>
    </row>
    <row r="62" spans="1:7" ht="63.75">
      <c r="A62" s="89" t="s">
        <v>1236</v>
      </c>
      <c r="B62" s="90" t="s">
        <v>1255</v>
      </c>
      <c r="C62" s="91" t="s">
        <v>1256</v>
      </c>
      <c r="D62" s="92">
        <v>30000</v>
      </c>
      <c r="E62" s="92">
        <v>0</v>
      </c>
      <c r="F62" s="92">
        <v>0</v>
      </c>
      <c r="G62" s="93">
        <v>0</v>
      </c>
    </row>
    <row r="63" spans="1:7" ht="57.75" customHeight="1">
      <c r="A63" s="89" t="s">
        <v>1236</v>
      </c>
      <c r="B63" s="90" t="s">
        <v>1257</v>
      </c>
      <c r="C63" s="91" t="s">
        <v>1258</v>
      </c>
      <c r="D63" s="92">
        <v>30000</v>
      </c>
      <c r="E63" s="92">
        <v>0</v>
      </c>
      <c r="F63" s="92">
        <v>0</v>
      </c>
      <c r="G63" s="93">
        <v>0</v>
      </c>
    </row>
    <row r="64" spans="1:7" ht="25.5">
      <c r="A64" s="89" t="s">
        <v>1259</v>
      </c>
      <c r="B64" s="90" t="s">
        <v>1260</v>
      </c>
      <c r="C64" s="91" t="s">
        <v>1261</v>
      </c>
      <c r="D64" s="92">
        <v>109000</v>
      </c>
      <c r="E64" s="92">
        <v>1089000</v>
      </c>
      <c r="F64" s="92">
        <v>1110595.7</v>
      </c>
      <c r="G64" s="93">
        <f t="shared" si="0"/>
        <v>101.98307621671259</v>
      </c>
    </row>
    <row r="65" spans="1:7" ht="25.5">
      <c r="A65" s="89" t="s">
        <v>1259</v>
      </c>
      <c r="B65" s="90" t="s">
        <v>1262</v>
      </c>
      <c r="C65" s="91" t="s">
        <v>1263</v>
      </c>
      <c r="D65" s="92">
        <v>109000</v>
      </c>
      <c r="E65" s="92">
        <v>1089000</v>
      </c>
      <c r="F65" s="92">
        <v>1110595.7</v>
      </c>
      <c r="G65" s="93">
        <f t="shared" si="0"/>
        <v>101.98307621671259</v>
      </c>
    </row>
    <row r="66" spans="1:7" ht="38.25">
      <c r="A66" s="89" t="s">
        <v>1259</v>
      </c>
      <c r="B66" s="90" t="s">
        <v>1264</v>
      </c>
      <c r="C66" s="91" t="s">
        <v>1265</v>
      </c>
      <c r="D66" s="92">
        <v>2500</v>
      </c>
      <c r="E66" s="92">
        <v>22000</v>
      </c>
      <c r="F66" s="92">
        <v>21767.2</v>
      </c>
      <c r="G66" s="93">
        <f t="shared" si="0"/>
        <v>98.94181818181819</v>
      </c>
    </row>
    <row r="67" spans="1:7" ht="38.25">
      <c r="A67" s="89" t="s">
        <v>1259</v>
      </c>
      <c r="B67" s="90" t="s">
        <v>1266</v>
      </c>
      <c r="C67" s="91" t="s">
        <v>1267</v>
      </c>
      <c r="D67" s="92">
        <v>0</v>
      </c>
      <c r="E67" s="92">
        <v>769400</v>
      </c>
      <c r="F67" s="92">
        <v>769566.13</v>
      </c>
      <c r="G67" s="93">
        <f t="shared" si="0"/>
        <v>100.02159214972706</v>
      </c>
    </row>
    <row r="68" spans="1:7" ht="25.5">
      <c r="A68" s="89" t="s">
        <v>1259</v>
      </c>
      <c r="B68" s="90" t="s">
        <v>1268</v>
      </c>
      <c r="C68" s="91" t="s">
        <v>1269</v>
      </c>
      <c r="D68" s="92">
        <v>106500</v>
      </c>
      <c r="E68" s="92">
        <v>297600</v>
      </c>
      <c r="F68" s="92">
        <v>319262.37</v>
      </c>
      <c r="G68" s="93">
        <f t="shared" si="0"/>
        <v>107.27902217741936</v>
      </c>
    </row>
    <row r="69" spans="1:7" ht="38.25">
      <c r="A69" s="89" t="s">
        <v>1119</v>
      </c>
      <c r="B69" s="90" t="s">
        <v>1270</v>
      </c>
      <c r="C69" s="91" t="s">
        <v>1271</v>
      </c>
      <c r="D69" s="92">
        <v>0</v>
      </c>
      <c r="E69" s="92">
        <v>20635.08</v>
      </c>
      <c r="F69" s="92">
        <v>20635.08</v>
      </c>
      <c r="G69" s="93">
        <f t="shared" si="0"/>
        <v>100</v>
      </c>
    </row>
    <row r="70" spans="1:7" ht="25.5">
      <c r="A70" s="89" t="s">
        <v>1119</v>
      </c>
      <c r="B70" s="90" t="s">
        <v>1272</v>
      </c>
      <c r="C70" s="91" t="s">
        <v>1273</v>
      </c>
      <c r="D70" s="92">
        <v>0</v>
      </c>
      <c r="E70" s="92">
        <v>20635.08</v>
      </c>
      <c r="F70" s="92">
        <v>20635.08</v>
      </c>
      <c r="G70" s="93">
        <f t="shared" si="0"/>
        <v>100</v>
      </c>
    </row>
    <row r="71" spans="1:7" ht="38.25">
      <c r="A71" s="89" t="s">
        <v>1236</v>
      </c>
      <c r="B71" s="90" t="s">
        <v>1274</v>
      </c>
      <c r="C71" s="91" t="s">
        <v>1275</v>
      </c>
      <c r="D71" s="92">
        <v>0</v>
      </c>
      <c r="E71" s="92">
        <v>9618.15</v>
      </c>
      <c r="F71" s="92">
        <v>9618.15</v>
      </c>
      <c r="G71" s="93">
        <f t="shared" si="0"/>
        <v>100</v>
      </c>
    </row>
    <row r="72" spans="1:7" ht="51">
      <c r="A72" s="89" t="s">
        <v>1236</v>
      </c>
      <c r="B72" s="90" t="s">
        <v>1276</v>
      </c>
      <c r="C72" s="91" t="s">
        <v>1277</v>
      </c>
      <c r="D72" s="92">
        <v>0</v>
      </c>
      <c r="E72" s="92">
        <v>9618.15</v>
      </c>
      <c r="F72" s="92">
        <v>9618.15</v>
      </c>
      <c r="G72" s="93">
        <f t="shared" si="0"/>
        <v>100</v>
      </c>
    </row>
    <row r="73" spans="1:7" ht="25.5">
      <c r="A73" s="89" t="s">
        <v>1119</v>
      </c>
      <c r="B73" s="90" t="s">
        <v>1278</v>
      </c>
      <c r="C73" s="91" t="s">
        <v>1279</v>
      </c>
      <c r="D73" s="92">
        <v>0</v>
      </c>
      <c r="E73" s="92">
        <v>11016.93</v>
      </c>
      <c r="F73" s="92">
        <v>11016.93</v>
      </c>
      <c r="G73" s="93">
        <f t="shared" si="0"/>
        <v>100</v>
      </c>
    </row>
    <row r="74" spans="1:7" ht="25.5">
      <c r="A74" s="89" t="s">
        <v>1119</v>
      </c>
      <c r="B74" s="90" t="s">
        <v>1280</v>
      </c>
      <c r="C74" s="91" t="s">
        <v>1281</v>
      </c>
      <c r="D74" s="92">
        <v>0</v>
      </c>
      <c r="E74" s="92">
        <v>11016.93</v>
      </c>
      <c r="F74" s="92">
        <v>11016.93</v>
      </c>
      <c r="G74" s="93">
        <f t="shared" si="0"/>
        <v>100</v>
      </c>
    </row>
    <row r="75" spans="1:7" ht="38.25">
      <c r="A75" s="89" t="s">
        <v>1236</v>
      </c>
      <c r="B75" s="90" t="s">
        <v>1282</v>
      </c>
      <c r="C75" s="91" t="s">
        <v>1283</v>
      </c>
      <c r="D75" s="92">
        <v>3200000</v>
      </c>
      <c r="E75" s="92">
        <v>3762514.08</v>
      </c>
      <c r="F75" s="92">
        <v>3941574.09</v>
      </c>
      <c r="G75" s="93">
        <f t="shared" si="0"/>
        <v>104.75905222393213</v>
      </c>
    </row>
    <row r="76" spans="1:7" ht="82.5" customHeight="1">
      <c r="A76" s="89" t="s">
        <v>1236</v>
      </c>
      <c r="B76" s="90" t="s">
        <v>1284</v>
      </c>
      <c r="C76" s="94" t="s">
        <v>1285</v>
      </c>
      <c r="D76" s="92">
        <v>1000000</v>
      </c>
      <c r="E76" s="92">
        <v>3046221.16</v>
      </c>
      <c r="F76" s="92">
        <v>3046221.16</v>
      </c>
      <c r="G76" s="93">
        <f t="shared" si="0"/>
        <v>100</v>
      </c>
    </row>
    <row r="77" spans="1:7" ht="93" customHeight="1">
      <c r="A77" s="89" t="s">
        <v>1236</v>
      </c>
      <c r="B77" s="90" t="s">
        <v>1286</v>
      </c>
      <c r="C77" s="94" t="s">
        <v>1287</v>
      </c>
      <c r="D77" s="92">
        <v>1000000</v>
      </c>
      <c r="E77" s="92">
        <v>3046221.16</v>
      </c>
      <c r="F77" s="92">
        <v>3046221.16</v>
      </c>
      <c r="G77" s="93">
        <f aca="true" t="shared" si="1" ref="G77:G140">F77/E77*100</f>
        <v>100</v>
      </c>
    </row>
    <row r="78" spans="1:7" ht="38.25">
      <c r="A78" s="89" t="s">
        <v>1236</v>
      </c>
      <c r="B78" s="90" t="s">
        <v>1288</v>
      </c>
      <c r="C78" s="91" t="s">
        <v>1289</v>
      </c>
      <c r="D78" s="92">
        <v>2200000</v>
      </c>
      <c r="E78" s="92">
        <v>716292.92</v>
      </c>
      <c r="F78" s="92">
        <v>895352.93</v>
      </c>
      <c r="G78" s="93">
        <f t="shared" si="1"/>
        <v>124.99815438633681</v>
      </c>
    </row>
    <row r="79" spans="1:7" ht="38.25">
      <c r="A79" s="89" t="s">
        <v>1236</v>
      </c>
      <c r="B79" s="90" t="s">
        <v>1290</v>
      </c>
      <c r="C79" s="91" t="s">
        <v>1291</v>
      </c>
      <c r="D79" s="92">
        <v>2200000</v>
      </c>
      <c r="E79" s="92">
        <v>716292.92</v>
      </c>
      <c r="F79" s="92">
        <v>895352.93</v>
      </c>
      <c r="G79" s="93">
        <f t="shared" si="1"/>
        <v>124.99815438633681</v>
      </c>
    </row>
    <row r="80" spans="1:7" ht="63.75">
      <c r="A80" s="89" t="s">
        <v>1236</v>
      </c>
      <c r="B80" s="90" t="s">
        <v>1292</v>
      </c>
      <c r="C80" s="91" t="s">
        <v>1293</v>
      </c>
      <c r="D80" s="92">
        <v>2200000</v>
      </c>
      <c r="E80" s="92">
        <v>716292.92</v>
      </c>
      <c r="F80" s="92">
        <v>895352.93</v>
      </c>
      <c r="G80" s="93">
        <f t="shared" si="1"/>
        <v>124.99815438633681</v>
      </c>
    </row>
    <row r="81" spans="1:7" ht="25.5">
      <c r="A81" s="89" t="s">
        <v>1119</v>
      </c>
      <c r="B81" s="90" t="s">
        <v>1294</v>
      </c>
      <c r="C81" s="91" t="s">
        <v>1295</v>
      </c>
      <c r="D81" s="92">
        <v>4040000</v>
      </c>
      <c r="E81" s="92">
        <v>3900000</v>
      </c>
      <c r="F81" s="92">
        <v>4425489.59</v>
      </c>
      <c r="G81" s="93">
        <f t="shared" si="1"/>
        <v>113.47409205128204</v>
      </c>
    </row>
    <row r="82" spans="1:7" ht="38.25">
      <c r="A82" s="89" t="s">
        <v>1155</v>
      </c>
      <c r="B82" s="90" t="s">
        <v>1296</v>
      </c>
      <c r="C82" s="91" t="s">
        <v>1297</v>
      </c>
      <c r="D82" s="92">
        <v>152000</v>
      </c>
      <c r="E82" s="92">
        <v>109801.75</v>
      </c>
      <c r="F82" s="92">
        <v>121315.93</v>
      </c>
      <c r="G82" s="93">
        <f t="shared" si="1"/>
        <v>110.48633560029782</v>
      </c>
    </row>
    <row r="83" spans="1:7" ht="89.25">
      <c r="A83" s="89" t="s">
        <v>1155</v>
      </c>
      <c r="B83" s="90" t="s">
        <v>1298</v>
      </c>
      <c r="C83" s="94" t="s">
        <v>1299</v>
      </c>
      <c r="D83" s="92">
        <v>152000</v>
      </c>
      <c r="E83" s="92">
        <v>109501.74</v>
      </c>
      <c r="F83" s="92">
        <v>120865.92</v>
      </c>
      <c r="G83" s="93">
        <f t="shared" si="1"/>
        <v>110.37808166335988</v>
      </c>
    </row>
    <row r="84" spans="1:7" ht="76.5">
      <c r="A84" s="89" t="s">
        <v>1155</v>
      </c>
      <c r="B84" s="90" t="s">
        <v>1300</v>
      </c>
      <c r="C84" s="91" t="s">
        <v>1301</v>
      </c>
      <c r="D84" s="92">
        <v>0</v>
      </c>
      <c r="E84" s="92">
        <v>300.01</v>
      </c>
      <c r="F84" s="92">
        <v>450.01</v>
      </c>
      <c r="G84" s="93">
        <f t="shared" si="1"/>
        <v>149.99833338888703</v>
      </c>
    </row>
    <row r="85" spans="1:7" ht="76.5">
      <c r="A85" s="89" t="s">
        <v>1155</v>
      </c>
      <c r="B85" s="90" t="s">
        <v>1302</v>
      </c>
      <c r="C85" s="91" t="s">
        <v>1303</v>
      </c>
      <c r="D85" s="92">
        <v>400000</v>
      </c>
      <c r="E85" s="92">
        <v>687088.53</v>
      </c>
      <c r="F85" s="92">
        <v>727088.53</v>
      </c>
      <c r="G85" s="93">
        <f t="shared" si="1"/>
        <v>105.82166609592507</v>
      </c>
    </row>
    <row r="86" spans="1:7" ht="89.25">
      <c r="A86" s="89" t="s">
        <v>1119</v>
      </c>
      <c r="B86" s="90" t="s">
        <v>1304</v>
      </c>
      <c r="C86" s="91" t="s">
        <v>1305</v>
      </c>
      <c r="D86" s="92">
        <v>0</v>
      </c>
      <c r="E86" s="92">
        <v>223636.67</v>
      </c>
      <c r="F86" s="92">
        <v>223636.67</v>
      </c>
      <c r="G86" s="93">
        <f t="shared" si="1"/>
        <v>100</v>
      </c>
    </row>
    <row r="87" spans="1:7" ht="76.5">
      <c r="A87" s="89" t="s">
        <v>1119</v>
      </c>
      <c r="B87" s="90" t="s">
        <v>1306</v>
      </c>
      <c r="C87" s="91" t="s">
        <v>1307</v>
      </c>
      <c r="D87" s="92">
        <v>0</v>
      </c>
      <c r="E87" s="92">
        <v>223636.67</v>
      </c>
      <c r="F87" s="92">
        <v>223636.67</v>
      </c>
      <c r="G87" s="93">
        <f t="shared" si="1"/>
        <v>100</v>
      </c>
    </row>
    <row r="88" spans="1:7" ht="25.5">
      <c r="A88" s="89" t="s">
        <v>1119</v>
      </c>
      <c r="B88" s="90" t="s">
        <v>1308</v>
      </c>
      <c r="C88" s="91" t="s">
        <v>1309</v>
      </c>
      <c r="D88" s="92">
        <v>0</v>
      </c>
      <c r="E88" s="92">
        <v>102405.41</v>
      </c>
      <c r="F88" s="92">
        <v>102405.41</v>
      </c>
      <c r="G88" s="93">
        <f t="shared" si="1"/>
        <v>100</v>
      </c>
    </row>
    <row r="89" spans="1:7" ht="63.75">
      <c r="A89" s="89" t="s">
        <v>1119</v>
      </c>
      <c r="B89" s="90" t="s">
        <v>1310</v>
      </c>
      <c r="C89" s="91" t="s">
        <v>1311</v>
      </c>
      <c r="D89" s="92">
        <v>0</v>
      </c>
      <c r="E89" s="92">
        <v>102405.41</v>
      </c>
      <c r="F89" s="92">
        <v>102405.41</v>
      </c>
      <c r="G89" s="93">
        <f t="shared" si="1"/>
        <v>100</v>
      </c>
    </row>
    <row r="90" spans="1:7" ht="89.25">
      <c r="A90" s="89" t="s">
        <v>1119</v>
      </c>
      <c r="B90" s="90" t="s">
        <v>1312</v>
      </c>
      <c r="C90" s="91" t="s">
        <v>1313</v>
      </c>
      <c r="D90" s="92">
        <v>0</v>
      </c>
      <c r="E90" s="92">
        <v>102405.41</v>
      </c>
      <c r="F90" s="92">
        <v>102405.41</v>
      </c>
      <c r="G90" s="93">
        <f t="shared" si="1"/>
        <v>100</v>
      </c>
    </row>
    <row r="91" spans="1:7" ht="123.75" customHeight="1">
      <c r="A91" s="89" t="s">
        <v>1119</v>
      </c>
      <c r="B91" s="90" t="s">
        <v>1314</v>
      </c>
      <c r="C91" s="94" t="s">
        <v>1315</v>
      </c>
      <c r="D91" s="92">
        <v>250000</v>
      </c>
      <c r="E91" s="92">
        <v>181846.52</v>
      </c>
      <c r="F91" s="92">
        <v>194282.99</v>
      </c>
      <c r="G91" s="93">
        <f t="shared" si="1"/>
        <v>106.83899257461734</v>
      </c>
    </row>
    <row r="92" spans="1:7" ht="38.25">
      <c r="A92" s="89" t="s">
        <v>1316</v>
      </c>
      <c r="B92" s="90" t="s">
        <v>1317</v>
      </c>
      <c r="C92" s="91" t="s">
        <v>1318</v>
      </c>
      <c r="D92" s="92">
        <v>200000</v>
      </c>
      <c r="E92" s="92">
        <v>0</v>
      </c>
      <c r="F92" s="92">
        <v>0</v>
      </c>
      <c r="G92" s="93"/>
    </row>
    <row r="93" spans="1:7" ht="25.5">
      <c r="A93" s="89" t="s">
        <v>1319</v>
      </c>
      <c r="B93" s="90" t="s">
        <v>1320</v>
      </c>
      <c r="C93" s="91" t="s">
        <v>1321</v>
      </c>
      <c r="D93" s="92">
        <v>50000</v>
      </c>
      <c r="E93" s="92">
        <v>111846.52</v>
      </c>
      <c r="F93" s="92">
        <v>124282.99</v>
      </c>
      <c r="G93" s="93">
        <f t="shared" si="1"/>
        <v>111.11922838546965</v>
      </c>
    </row>
    <row r="94" spans="1:7" ht="25.5">
      <c r="A94" s="89" t="s">
        <v>1316</v>
      </c>
      <c r="B94" s="90" t="s">
        <v>1322</v>
      </c>
      <c r="C94" s="91" t="s">
        <v>1323</v>
      </c>
      <c r="D94" s="92">
        <v>0</v>
      </c>
      <c r="E94" s="92">
        <v>70000</v>
      </c>
      <c r="F94" s="92">
        <v>70000</v>
      </c>
      <c r="G94" s="93">
        <f t="shared" si="1"/>
        <v>100</v>
      </c>
    </row>
    <row r="95" spans="1:7" ht="63.75">
      <c r="A95" s="89" t="s">
        <v>1316</v>
      </c>
      <c r="B95" s="90" t="s">
        <v>1324</v>
      </c>
      <c r="C95" s="91" t="s">
        <v>1325</v>
      </c>
      <c r="D95" s="92">
        <v>0</v>
      </c>
      <c r="E95" s="92">
        <v>70000</v>
      </c>
      <c r="F95" s="92">
        <v>70000</v>
      </c>
      <c r="G95" s="93">
        <f t="shared" si="1"/>
        <v>100</v>
      </c>
    </row>
    <row r="96" spans="1:7" ht="76.5">
      <c r="A96" s="89" t="s">
        <v>1119</v>
      </c>
      <c r="B96" s="90" t="s">
        <v>1326</v>
      </c>
      <c r="C96" s="91" t="s">
        <v>1327</v>
      </c>
      <c r="D96" s="92">
        <v>1200000</v>
      </c>
      <c r="E96" s="92">
        <v>763220.03</v>
      </c>
      <c r="F96" s="92">
        <v>869728.05</v>
      </c>
      <c r="G96" s="93">
        <f t="shared" si="1"/>
        <v>113.95508710640104</v>
      </c>
    </row>
    <row r="97" spans="1:7" ht="38.25">
      <c r="A97" s="89" t="s">
        <v>1328</v>
      </c>
      <c r="B97" s="90" t="s">
        <v>1329</v>
      </c>
      <c r="C97" s="91" t="s">
        <v>1330</v>
      </c>
      <c r="D97" s="92">
        <v>50000</v>
      </c>
      <c r="E97" s="92">
        <v>214985</v>
      </c>
      <c r="F97" s="92">
        <v>389985</v>
      </c>
      <c r="G97" s="93">
        <f t="shared" si="1"/>
        <v>181.4010279786962</v>
      </c>
    </row>
    <row r="98" spans="1:7" ht="63.75">
      <c r="A98" s="89" t="s">
        <v>1328</v>
      </c>
      <c r="B98" s="90" t="s">
        <v>1331</v>
      </c>
      <c r="C98" s="91" t="s">
        <v>1332</v>
      </c>
      <c r="D98" s="92">
        <v>0</v>
      </c>
      <c r="E98" s="92">
        <v>23000</v>
      </c>
      <c r="F98" s="92">
        <v>45500</v>
      </c>
      <c r="G98" s="93">
        <f t="shared" si="1"/>
        <v>197.82608695652172</v>
      </c>
    </row>
    <row r="99" spans="1:7" ht="76.5">
      <c r="A99" s="89" t="s">
        <v>1328</v>
      </c>
      <c r="B99" s="90" t="s">
        <v>1333</v>
      </c>
      <c r="C99" s="91" t="s">
        <v>1334</v>
      </c>
      <c r="D99" s="92">
        <v>0</v>
      </c>
      <c r="E99" s="92">
        <v>23000</v>
      </c>
      <c r="F99" s="92">
        <v>45500</v>
      </c>
      <c r="G99" s="93">
        <f t="shared" si="1"/>
        <v>197.82608695652172</v>
      </c>
    </row>
    <row r="100" spans="1:7" ht="38.25">
      <c r="A100" s="89" t="s">
        <v>1328</v>
      </c>
      <c r="B100" s="90" t="s">
        <v>1335</v>
      </c>
      <c r="C100" s="91" t="s">
        <v>1336</v>
      </c>
      <c r="D100" s="92">
        <v>50000</v>
      </c>
      <c r="E100" s="92">
        <v>191985</v>
      </c>
      <c r="F100" s="92">
        <v>344485</v>
      </c>
      <c r="G100" s="93">
        <f t="shared" si="1"/>
        <v>179.43328905904107</v>
      </c>
    </row>
    <row r="101" spans="1:7" ht="76.5">
      <c r="A101" s="89" t="s">
        <v>1119</v>
      </c>
      <c r="B101" s="90" t="s">
        <v>1337</v>
      </c>
      <c r="C101" s="91" t="s">
        <v>1338</v>
      </c>
      <c r="D101" s="92">
        <v>0</v>
      </c>
      <c r="E101" s="92">
        <v>12281.66</v>
      </c>
      <c r="F101" s="92">
        <v>55832.66</v>
      </c>
      <c r="G101" s="93">
        <f t="shared" si="1"/>
        <v>454.6019023487053</v>
      </c>
    </row>
    <row r="102" spans="1:7" ht="89.25">
      <c r="A102" s="89" t="s">
        <v>1119</v>
      </c>
      <c r="B102" s="90" t="s">
        <v>1339</v>
      </c>
      <c r="C102" s="91" t="s">
        <v>1340</v>
      </c>
      <c r="D102" s="92">
        <v>0</v>
      </c>
      <c r="E102" s="92">
        <v>12281.66</v>
      </c>
      <c r="F102" s="92">
        <v>55832.66</v>
      </c>
      <c r="G102" s="93">
        <f t="shared" si="1"/>
        <v>454.6019023487053</v>
      </c>
    </row>
    <row r="103" spans="1:7" ht="38.25">
      <c r="A103" s="89" t="s">
        <v>1341</v>
      </c>
      <c r="B103" s="90" t="s">
        <v>1342</v>
      </c>
      <c r="C103" s="91" t="s">
        <v>1343</v>
      </c>
      <c r="D103" s="92">
        <v>0</v>
      </c>
      <c r="E103" s="92">
        <v>193000</v>
      </c>
      <c r="F103" s="92">
        <v>212593.6</v>
      </c>
      <c r="G103" s="93">
        <f t="shared" si="1"/>
        <v>110.15212435233161</v>
      </c>
    </row>
    <row r="104" spans="1:7" ht="89.25">
      <c r="A104" s="89" t="s">
        <v>1119</v>
      </c>
      <c r="B104" s="90" t="s">
        <v>1344</v>
      </c>
      <c r="C104" s="91" t="s">
        <v>1345</v>
      </c>
      <c r="D104" s="92">
        <v>360000</v>
      </c>
      <c r="E104" s="92">
        <v>133654.29</v>
      </c>
      <c r="F104" s="92">
        <v>136654.31</v>
      </c>
      <c r="G104" s="93">
        <f t="shared" si="1"/>
        <v>102.24461182652647</v>
      </c>
    </row>
    <row r="105" spans="1:7" ht="51">
      <c r="A105" s="89" t="s">
        <v>1119</v>
      </c>
      <c r="B105" s="90" t="s">
        <v>1346</v>
      </c>
      <c r="C105" s="91" t="s">
        <v>1347</v>
      </c>
      <c r="D105" s="92">
        <v>0</v>
      </c>
      <c r="E105" s="92">
        <v>52278.77</v>
      </c>
      <c r="F105" s="92">
        <v>100349.45</v>
      </c>
      <c r="G105" s="93">
        <f t="shared" si="1"/>
        <v>191.95067137195463</v>
      </c>
    </row>
    <row r="106" spans="1:7" ht="76.5">
      <c r="A106" s="89" t="s">
        <v>1119</v>
      </c>
      <c r="B106" s="90" t="s">
        <v>1348</v>
      </c>
      <c r="C106" s="91" t="s">
        <v>1349</v>
      </c>
      <c r="D106" s="92">
        <v>0</v>
      </c>
      <c r="E106" s="92">
        <v>52278.77</v>
      </c>
      <c r="F106" s="92">
        <v>100349.45</v>
      </c>
      <c r="G106" s="93">
        <f t="shared" si="1"/>
        <v>191.95067137195463</v>
      </c>
    </row>
    <row r="107" spans="1:7" ht="38.25">
      <c r="A107" s="89" t="s">
        <v>1119</v>
      </c>
      <c r="B107" s="90" t="s">
        <v>1350</v>
      </c>
      <c r="C107" s="91" t="s">
        <v>1351</v>
      </c>
      <c r="D107" s="92">
        <v>1628000</v>
      </c>
      <c r="E107" s="92">
        <v>1225801.37</v>
      </c>
      <c r="F107" s="92">
        <v>1291616.99</v>
      </c>
      <c r="G107" s="93">
        <f t="shared" si="1"/>
        <v>105.36919125812365</v>
      </c>
    </row>
    <row r="108" spans="1:7" ht="51">
      <c r="A108" s="89" t="s">
        <v>1119</v>
      </c>
      <c r="B108" s="90" t="s">
        <v>1352</v>
      </c>
      <c r="C108" s="91" t="s">
        <v>1353</v>
      </c>
      <c r="D108" s="92">
        <v>1628000</v>
      </c>
      <c r="E108" s="92">
        <v>1225801.37</v>
      </c>
      <c r="F108" s="92">
        <v>1291616.99</v>
      </c>
      <c r="G108" s="93">
        <f t="shared" si="1"/>
        <v>105.36919125812365</v>
      </c>
    </row>
    <row r="109" spans="1:7" ht="12.75">
      <c r="A109" s="89" t="s">
        <v>1119</v>
      </c>
      <c r="B109" s="90" t="s">
        <v>1354</v>
      </c>
      <c r="C109" s="91" t="s">
        <v>1355</v>
      </c>
      <c r="D109" s="92">
        <v>0</v>
      </c>
      <c r="E109" s="92">
        <v>202742.59</v>
      </c>
      <c r="F109" s="92">
        <v>208742.59</v>
      </c>
      <c r="G109" s="93">
        <f t="shared" si="1"/>
        <v>102.95941765368588</v>
      </c>
    </row>
    <row r="110" spans="1:7" ht="12.75">
      <c r="A110" s="89" t="s">
        <v>1119</v>
      </c>
      <c r="B110" s="90" t="s">
        <v>1356</v>
      </c>
      <c r="C110" s="91" t="s">
        <v>1357</v>
      </c>
      <c r="D110" s="92">
        <v>0</v>
      </c>
      <c r="E110" s="92">
        <v>202742.59</v>
      </c>
      <c r="F110" s="92">
        <v>208742.59</v>
      </c>
      <c r="G110" s="93">
        <f t="shared" si="1"/>
        <v>102.95941765368588</v>
      </c>
    </row>
    <row r="111" spans="1:7" ht="25.5">
      <c r="A111" s="89" t="s">
        <v>1119</v>
      </c>
      <c r="B111" s="90" t="s">
        <v>1358</v>
      </c>
      <c r="C111" s="91" t="s">
        <v>1359</v>
      </c>
      <c r="D111" s="92">
        <v>0</v>
      </c>
      <c r="E111" s="92">
        <v>202742.59</v>
      </c>
      <c r="F111" s="92">
        <v>208742.59</v>
      </c>
      <c r="G111" s="93">
        <f t="shared" si="1"/>
        <v>102.95941765368588</v>
      </c>
    </row>
    <row r="112" spans="1:7" ht="12.75">
      <c r="A112" s="89" t="s">
        <v>1125</v>
      </c>
      <c r="B112" s="90" t="s">
        <v>1360</v>
      </c>
      <c r="C112" s="91" t="s">
        <v>1361</v>
      </c>
      <c r="D112" s="92">
        <v>704355700</v>
      </c>
      <c r="E112" s="92">
        <v>829198222.16</v>
      </c>
      <c r="F112" s="92">
        <v>804734905.51</v>
      </c>
      <c r="G112" s="93">
        <f t="shared" si="1"/>
        <v>97.04976253008903</v>
      </c>
    </row>
    <row r="113" spans="1:7" ht="38.25">
      <c r="A113" s="89" t="s">
        <v>1125</v>
      </c>
      <c r="B113" s="90" t="s">
        <v>1362</v>
      </c>
      <c r="C113" s="91" t="s">
        <v>1363</v>
      </c>
      <c r="D113" s="92">
        <v>704355700</v>
      </c>
      <c r="E113" s="92">
        <v>829285661.36</v>
      </c>
      <c r="F113" s="92">
        <v>804832784.71</v>
      </c>
      <c r="G113" s="93">
        <f t="shared" si="1"/>
        <v>97.05133251551726</v>
      </c>
    </row>
    <row r="114" spans="1:7" ht="25.5">
      <c r="A114" s="89" t="s">
        <v>1125</v>
      </c>
      <c r="B114" s="90" t="s">
        <v>1364</v>
      </c>
      <c r="C114" s="91" t="s">
        <v>1365</v>
      </c>
      <c r="D114" s="92">
        <v>218412400</v>
      </c>
      <c r="E114" s="92">
        <v>231612400</v>
      </c>
      <c r="F114" s="92">
        <v>231612400</v>
      </c>
      <c r="G114" s="93">
        <f t="shared" si="1"/>
        <v>100</v>
      </c>
    </row>
    <row r="115" spans="1:7" ht="25.5">
      <c r="A115" s="89" t="s">
        <v>1125</v>
      </c>
      <c r="B115" s="90" t="s">
        <v>1366</v>
      </c>
      <c r="C115" s="91" t="s">
        <v>1367</v>
      </c>
      <c r="D115" s="92">
        <v>194775600</v>
      </c>
      <c r="E115" s="92">
        <v>194775600</v>
      </c>
      <c r="F115" s="92">
        <v>194775600</v>
      </c>
      <c r="G115" s="93">
        <f t="shared" si="1"/>
        <v>100</v>
      </c>
    </row>
    <row r="116" spans="1:7" ht="38.25">
      <c r="A116" s="89" t="s">
        <v>1125</v>
      </c>
      <c r="B116" s="90" t="s">
        <v>1368</v>
      </c>
      <c r="C116" s="91" t="s">
        <v>1369</v>
      </c>
      <c r="D116" s="92">
        <v>194775600</v>
      </c>
      <c r="E116" s="92">
        <v>194775600</v>
      </c>
      <c r="F116" s="92">
        <v>194775600</v>
      </c>
      <c r="G116" s="93">
        <f t="shared" si="1"/>
        <v>100</v>
      </c>
    </row>
    <row r="117" spans="1:7" ht="38.25">
      <c r="A117" s="89" t="s">
        <v>1125</v>
      </c>
      <c r="B117" s="90" t="s">
        <v>1370</v>
      </c>
      <c r="C117" s="91" t="s">
        <v>1371</v>
      </c>
      <c r="D117" s="92">
        <v>23636800</v>
      </c>
      <c r="E117" s="92">
        <v>36836800</v>
      </c>
      <c r="F117" s="92">
        <v>36836800</v>
      </c>
      <c r="G117" s="93">
        <f t="shared" si="1"/>
        <v>100</v>
      </c>
    </row>
    <row r="118" spans="1:7" ht="38.25">
      <c r="A118" s="89" t="s">
        <v>1125</v>
      </c>
      <c r="B118" s="90" t="s">
        <v>1372</v>
      </c>
      <c r="C118" s="91" t="s">
        <v>1373</v>
      </c>
      <c r="D118" s="92">
        <v>23636800</v>
      </c>
      <c r="E118" s="92">
        <v>36836800</v>
      </c>
      <c r="F118" s="92">
        <v>36836800</v>
      </c>
      <c r="G118" s="93">
        <f t="shared" si="1"/>
        <v>100</v>
      </c>
    </row>
    <row r="119" spans="1:7" ht="38.25">
      <c r="A119" s="89" t="s">
        <v>1125</v>
      </c>
      <c r="B119" s="90" t="s">
        <v>1374</v>
      </c>
      <c r="C119" s="91" t="s">
        <v>1375</v>
      </c>
      <c r="D119" s="92">
        <v>24385200</v>
      </c>
      <c r="E119" s="92">
        <v>135662998.35</v>
      </c>
      <c r="F119" s="92">
        <v>122110259.33</v>
      </c>
      <c r="G119" s="93">
        <f t="shared" si="1"/>
        <v>90.00999595701477</v>
      </c>
    </row>
    <row r="120" spans="1:7" ht="25.5">
      <c r="A120" s="89" t="s">
        <v>1125</v>
      </c>
      <c r="B120" s="90" t="s">
        <v>1376</v>
      </c>
      <c r="C120" s="91" t="s">
        <v>1377</v>
      </c>
      <c r="D120" s="92">
        <v>0</v>
      </c>
      <c r="E120" s="92">
        <v>638503.78</v>
      </c>
      <c r="F120" s="92">
        <v>638503.78</v>
      </c>
      <c r="G120" s="93">
        <f t="shared" si="1"/>
        <v>100</v>
      </c>
    </row>
    <row r="121" spans="1:7" ht="119.25" customHeight="1">
      <c r="A121" s="89" t="s">
        <v>1125</v>
      </c>
      <c r="B121" s="90" t="s">
        <v>1378</v>
      </c>
      <c r="C121" s="94" t="s">
        <v>1379</v>
      </c>
      <c r="D121" s="92">
        <v>0</v>
      </c>
      <c r="E121" s="92">
        <v>638503.78</v>
      </c>
      <c r="F121" s="92">
        <v>638503.78</v>
      </c>
      <c r="G121" s="93">
        <f t="shared" si="1"/>
        <v>100</v>
      </c>
    </row>
    <row r="122" spans="1:7" ht="42.75" customHeight="1">
      <c r="A122" s="89" t="s">
        <v>1125</v>
      </c>
      <c r="B122" s="90" t="s">
        <v>1380</v>
      </c>
      <c r="C122" s="91" t="s">
        <v>1381</v>
      </c>
      <c r="D122" s="92">
        <v>0</v>
      </c>
      <c r="E122" s="92">
        <v>1742997.5</v>
      </c>
      <c r="F122" s="92">
        <v>1742997.5</v>
      </c>
      <c r="G122" s="93">
        <f t="shared" si="1"/>
        <v>100</v>
      </c>
    </row>
    <row r="123" spans="1:7" ht="51">
      <c r="A123" s="89" t="s">
        <v>1125</v>
      </c>
      <c r="B123" s="90" t="s">
        <v>1382</v>
      </c>
      <c r="C123" s="91" t="s">
        <v>1383</v>
      </c>
      <c r="D123" s="92">
        <v>0</v>
      </c>
      <c r="E123" s="92">
        <v>1742997.5</v>
      </c>
      <c r="F123" s="92">
        <v>1742997.5</v>
      </c>
      <c r="G123" s="93">
        <f t="shared" si="1"/>
        <v>100</v>
      </c>
    </row>
    <row r="124" spans="1:7" ht="25.5">
      <c r="A124" s="89" t="s">
        <v>1125</v>
      </c>
      <c r="B124" s="90" t="s">
        <v>1384</v>
      </c>
      <c r="C124" s="91" t="s">
        <v>1385</v>
      </c>
      <c r="D124" s="92">
        <v>0</v>
      </c>
      <c r="E124" s="92">
        <v>239438.91</v>
      </c>
      <c r="F124" s="92">
        <v>239438.91</v>
      </c>
      <c r="G124" s="93">
        <f t="shared" si="1"/>
        <v>100</v>
      </c>
    </row>
    <row r="125" spans="1:7" ht="38.25">
      <c r="A125" s="89" t="s">
        <v>1125</v>
      </c>
      <c r="B125" s="90" t="s">
        <v>1386</v>
      </c>
      <c r="C125" s="91" t="s">
        <v>1387</v>
      </c>
      <c r="D125" s="92">
        <v>0</v>
      </c>
      <c r="E125" s="92">
        <v>239438.91</v>
      </c>
      <c r="F125" s="92">
        <v>239438.91</v>
      </c>
      <c r="G125" s="93">
        <f t="shared" si="1"/>
        <v>100</v>
      </c>
    </row>
    <row r="126" spans="1:7" ht="12.75">
      <c r="A126" s="89" t="s">
        <v>1125</v>
      </c>
      <c r="B126" s="90" t="s">
        <v>1388</v>
      </c>
      <c r="C126" s="91" t="s">
        <v>1389</v>
      </c>
      <c r="D126" s="92">
        <v>24385200</v>
      </c>
      <c r="E126" s="92">
        <v>133042058.16</v>
      </c>
      <c r="F126" s="92">
        <v>119489319.14</v>
      </c>
      <c r="G126" s="93">
        <f t="shared" si="1"/>
        <v>89.81319200301223</v>
      </c>
    </row>
    <row r="127" spans="1:7" ht="25.5">
      <c r="A127" s="89" t="s">
        <v>1125</v>
      </c>
      <c r="B127" s="90" t="s">
        <v>1390</v>
      </c>
      <c r="C127" s="91" t="s">
        <v>1391</v>
      </c>
      <c r="D127" s="92">
        <v>24385200</v>
      </c>
      <c r="E127" s="92">
        <v>133042058.16</v>
      </c>
      <c r="F127" s="92">
        <v>119489319.14</v>
      </c>
      <c r="G127" s="93">
        <f t="shared" si="1"/>
        <v>89.81319200301223</v>
      </c>
    </row>
    <row r="128" spans="1:7" ht="25.5">
      <c r="A128" s="89" t="s">
        <v>1125</v>
      </c>
      <c r="B128" s="90" t="s">
        <v>1392</v>
      </c>
      <c r="C128" s="91" t="s">
        <v>1393</v>
      </c>
      <c r="D128" s="92">
        <v>461550600</v>
      </c>
      <c r="E128" s="92">
        <v>462003663.01</v>
      </c>
      <c r="F128" s="92">
        <v>451103525.38</v>
      </c>
      <c r="G128" s="93">
        <f t="shared" si="1"/>
        <v>97.64068155672521</v>
      </c>
    </row>
    <row r="129" spans="1:7" ht="63.75">
      <c r="A129" s="89" t="s">
        <v>1125</v>
      </c>
      <c r="B129" s="90" t="s">
        <v>1394</v>
      </c>
      <c r="C129" s="91" t="s">
        <v>1395</v>
      </c>
      <c r="D129" s="92">
        <v>25700</v>
      </c>
      <c r="E129" s="92">
        <v>6300</v>
      </c>
      <c r="F129" s="92">
        <v>0</v>
      </c>
      <c r="G129" s="93">
        <f t="shared" si="1"/>
        <v>0</v>
      </c>
    </row>
    <row r="130" spans="1:7" ht="63.75">
      <c r="A130" s="89" t="s">
        <v>1125</v>
      </c>
      <c r="B130" s="90" t="s">
        <v>1396</v>
      </c>
      <c r="C130" s="91" t="s">
        <v>1397</v>
      </c>
      <c r="D130" s="92">
        <v>25700</v>
      </c>
      <c r="E130" s="92">
        <v>6300</v>
      </c>
      <c r="F130" s="92">
        <v>0</v>
      </c>
      <c r="G130" s="93">
        <f t="shared" si="1"/>
        <v>0</v>
      </c>
    </row>
    <row r="131" spans="1:7" ht="51">
      <c r="A131" s="89" t="s">
        <v>1125</v>
      </c>
      <c r="B131" s="90" t="s">
        <v>1398</v>
      </c>
      <c r="C131" s="91" t="s">
        <v>1399</v>
      </c>
      <c r="D131" s="92">
        <v>669800</v>
      </c>
      <c r="E131" s="92">
        <v>632100</v>
      </c>
      <c r="F131" s="92">
        <v>631861.68</v>
      </c>
      <c r="G131" s="93">
        <f t="shared" si="1"/>
        <v>99.96229710488848</v>
      </c>
    </row>
    <row r="132" spans="1:7" ht="51">
      <c r="A132" s="89" t="s">
        <v>1125</v>
      </c>
      <c r="B132" s="90" t="s">
        <v>1400</v>
      </c>
      <c r="C132" s="91" t="s">
        <v>1401</v>
      </c>
      <c r="D132" s="92">
        <v>669800</v>
      </c>
      <c r="E132" s="92">
        <v>632100</v>
      </c>
      <c r="F132" s="92">
        <v>631861.68</v>
      </c>
      <c r="G132" s="93">
        <f t="shared" si="1"/>
        <v>99.96229710488848</v>
      </c>
    </row>
    <row r="133" spans="1:7" ht="38.25">
      <c r="A133" s="89" t="s">
        <v>1125</v>
      </c>
      <c r="B133" s="90" t="s">
        <v>1402</v>
      </c>
      <c r="C133" s="91" t="s">
        <v>1403</v>
      </c>
      <c r="D133" s="92">
        <v>365345800</v>
      </c>
      <c r="E133" s="92">
        <v>368451454.8</v>
      </c>
      <c r="F133" s="92">
        <v>359951142.64</v>
      </c>
      <c r="G133" s="93">
        <f t="shared" si="1"/>
        <v>97.69296279082027</v>
      </c>
    </row>
    <row r="134" spans="1:7" ht="51">
      <c r="A134" s="89" t="s">
        <v>1125</v>
      </c>
      <c r="B134" s="90" t="s">
        <v>1404</v>
      </c>
      <c r="C134" s="91" t="s">
        <v>1405</v>
      </c>
      <c r="D134" s="92">
        <v>365345800</v>
      </c>
      <c r="E134" s="92">
        <v>368451454.8</v>
      </c>
      <c r="F134" s="92">
        <v>359951142.64</v>
      </c>
      <c r="G134" s="93">
        <f t="shared" si="1"/>
        <v>97.69296279082027</v>
      </c>
    </row>
    <row r="135" spans="1:7" ht="89.25">
      <c r="A135" s="89" t="s">
        <v>1125</v>
      </c>
      <c r="B135" s="90" t="s">
        <v>1406</v>
      </c>
      <c r="C135" s="91" t="s">
        <v>1407</v>
      </c>
      <c r="D135" s="92">
        <v>7311000</v>
      </c>
      <c r="E135" s="92">
        <v>7311000</v>
      </c>
      <c r="F135" s="92">
        <v>6570345.29</v>
      </c>
      <c r="G135" s="93">
        <f t="shared" si="1"/>
        <v>89.86931049104089</v>
      </c>
    </row>
    <row r="136" spans="1:7" ht="102">
      <c r="A136" s="89" t="s">
        <v>1125</v>
      </c>
      <c r="B136" s="90" t="s">
        <v>1408</v>
      </c>
      <c r="C136" s="91" t="s">
        <v>1409</v>
      </c>
      <c r="D136" s="92">
        <v>7311000</v>
      </c>
      <c r="E136" s="92">
        <v>7311000</v>
      </c>
      <c r="F136" s="92">
        <v>6570345.29</v>
      </c>
      <c r="G136" s="93">
        <f t="shared" si="1"/>
        <v>89.86931049104089</v>
      </c>
    </row>
    <row r="137" spans="1:7" ht="76.5">
      <c r="A137" s="89" t="s">
        <v>1125</v>
      </c>
      <c r="B137" s="90" t="s">
        <v>1410</v>
      </c>
      <c r="C137" s="91" t="s">
        <v>1411</v>
      </c>
      <c r="D137" s="92">
        <v>9255100</v>
      </c>
      <c r="E137" s="92">
        <v>5553100</v>
      </c>
      <c r="F137" s="92">
        <v>5553099.96</v>
      </c>
      <c r="G137" s="93">
        <f t="shared" si="1"/>
        <v>99.99999927968162</v>
      </c>
    </row>
    <row r="138" spans="1:7" ht="76.5">
      <c r="A138" s="89" t="s">
        <v>1125</v>
      </c>
      <c r="B138" s="90" t="s">
        <v>1412</v>
      </c>
      <c r="C138" s="91" t="s">
        <v>1413</v>
      </c>
      <c r="D138" s="92">
        <v>9255100</v>
      </c>
      <c r="E138" s="92">
        <v>5553100</v>
      </c>
      <c r="F138" s="92">
        <v>5553099.96</v>
      </c>
      <c r="G138" s="93">
        <f t="shared" si="1"/>
        <v>99.99999927968162</v>
      </c>
    </row>
    <row r="139" spans="1:7" ht="38.25">
      <c r="A139" s="89" t="s">
        <v>1125</v>
      </c>
      <c r="B139" s="90" t="s">
        <v>1414</v>
      </c>
      <c r="C139" s="91" t="s">
        <v>1415</v>
      </c>
      <c r="D139" s="92">
        <v>0</v>
      </c>
      <c r="E139" s="92">
        <v>204008.21</v>
      </c>
      <c r="F139" s="92">
        <v>204008.21</v>
      </c>
      <c r="G139" s="93">
        <f t="shared" si="1"/>
        <v>100</v>
      </c>
    </row>
    <row r="140" spans="1:7" ht="51">
      <c r="A140" s="89" t="s">
        <v>1125</v>
      </c>
      <c r="B140" s="90" t="s">
        <v>1416</v>
      </c>
      <c r="C140" s="91" t="s">
        <v>1417</v>
      </c>
      <c r="D140" s="92">
        <v>0</v>
      </c>
      <c r="E140" s="92">
        <v>204008.21</v>
      </c>
      <c r="F140" s="92">
        <v>204008.21</v>
      </c>
      <c r="G140" s="93">
        <f t="shared" si="1"/>
        <v>100</v>
      </c>
    </row>
    <row r="141" spans="1:7" ht="12.75">
      <c r="A141" s="89" t="s">
        <v>1125</v>
      </c>
      <c r="B141" s="90" t="s">
        <v>1418</v>
      </c>
      <c r="C141" s="91" t="s">
        <v>1419</v>
      </c>
      <c r="D141" s="92">
        <v>78943200</v>
      </c>
      <c r="E141" s="92">
        <v>79845700</v>
      </c>
      <c r="F141" s="92">
        <v>78193067.6</v>
      </c>
      <c r="G141" s="93">
        <f aca="true" t="shared" si="2" ref="G141:G148">F141/E141*100</f>
        <v>97.9302174068234</v>
      </c>
    </row>
    <row r="142" spans="1:7" ht="25.5">
      <c r="A142" s="89" t="s">
        <v>1125</v>
      </c>
      <c r="B142" s="90" t="s">
        <v>1420</v>
      </c>
      <c r="C142" s="91" t="s">
        <v>1421</v>
      </c>
      <c r="D142" s="92">
        <v>78943200</v>
      </c>
      <c r="E142" s="92">
        <v>79845700</v>
      </c>
      <c r="F142" s="92">
        <v>78193067.6</v>
      </c>
      <c r="G142" s="93">
        <f t="shared" si="2"/>
        <v>97.9302174068234</v>
      </c>
    </row>
    <row r="143" spans="1:7" ht="12.75">
      <c r="A143" s="89" t="s">
        <v>1125</v>
      </c>
      <c r="B143" s="90" t="s">
        <v>1422</v>
      </c>
      <c r="C143" s="91" t="s">
        <v>1423</v>
      </c>
      <c r="D143" s="92">
        <v>7500</v>
      </c>
      <c r="E143" s="92">
        <v>6600</v>
      </c>
      <c r="F143" s="92">
        <v>6600</v>
      </c>
      <c r="G143" s="93">
        <f t="shared" si="2"/>
        <v>100</v>
      </c>
    </row>
    <row r="144" spans="1:7" ht="76.5">
      <c r="A144" s="89" t="s">
        <v>1125</v>
      </c>
      <c r="B144" s="90" t="s">
        <v>1424</v>
      </c>
      <c r="C144" s="91" t="s">
        <v>1425</v>
      </c>
      <c r="D144" s="92">
        <v>7500</v>
      </c>
      <c r="E144" s="92">
        <v>6600</v>
      </c>
      <c r="F144" s="92">
        <v>6600</v>
      </c>
      <c r="G144" s="93">
        <f t="shared" si="2"/>
        <v>100</v>
      </c>
    </row>
    <row r="145" spans="1:7" ht="63.75">
      <c r="A145" s="89" t="s">
        <v>1125</v>
      </c>
      <c r="B145" s="90" t="s">
        <v>1426</v>
      </c>
      <c r="C145" s="91" t="s">
        <v>1427</v>
      </c>
      <c r="D145" s="92">
        <v>7500</v>
      </c>
      <c r="E145" s="92">
        <v>6600</v>
      </c>
      <c r="F145" s="92">
        <v>6600</v>
      </c>
      <c r="G145" s="93">
        <f t="shared" si="2"/>
        <v>100</v>
      </c>
    </row>
    <row r="146" spans="1:7" ht="63.75">
      <c r="A146" s="89" t="s">
        <v>1125</v>
      </c>
      <c r="B146" s="90" t="s">
        <v>1428</v>
      </c>
      <c r="C146" s="91" t="s">
        <v>1429</v>
      </c>
      <c r="D146" s="92">
        <v>0</v>
      </c>
      <c r="E146" s="92">
        <v>-87439.2</v>
      </c>
      <c r="F146" s="92">
        <v>-97879.2</v>
      </c>
      <c r="G146" s="93">
        <f t="shared" si="2"/>
        <v>111.93972497461093</v>
      </c>
    </row>
    <row r="147" spans="1:7" ht="51">
      <c r="A147" s="89" t="s">
        <v>1125</v>
      </c>
      <c r="B147" s="90" t="s">
        <v>1430</v>
      </c>
      <c r="C147" s="91" t="s">
        <v>1431</v>
      </c>
      <c r="D147" s="92">
        <v>0</v>
      </c>
      <c r="E147" s="92">
        <v>-87439.2</v>
      </c>
      <c r="F147" s="92">
        <v>-97879.2</v>
      </c>
      <c r="G147" s="93">
        <f t="shared" si="2"/>
        <v>111.93972497461093</v>
      </c>
    </row>
    <row r="148" spans="1:7" ht="12.75">
      <c r="A148" s="95" t="s">
        <v>1432</v>
      </c>
      <c r="B148" s="96"/>
      <c r="C148" s="97"/>
      <c r="D148" s="98">
        <v>907788200</v>
      </c>
      <c r="E148" s="98">
        <v>1021237330.54</v>
      </c>
      <c r="F148" s="98">
        <v>1002519729.74</v>
      </c>
      <c r="G148" s="93">
        <f t="shared" si="2"/>
        <v>98.1671644543093</v>
      </c>
    </row>
  </sheetData>
  <mergeCells count="10">
    <mergeCell ref="A9:G9"/>
    <mergeCell ref="A10:G10"/>
    <mergeCell ref="A5:F5"/>
    <mergeCell ref="A6:F6"/>
    <mergeCell ref="A7:G7"/>
    <mergeCell ref="A8:G8"/>
    <mergeCell ref="A1:G1"/>
    <mergeCell ref="A2:G2"/>
    <mergeCell ref="A3:G3"/>
    <mergeCell ref="A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302"/>
  <sheetViews>
    <sheetView workbookViewId="0" topLeftCell="A1">
      <selection activeCell="L10" sqref="L10"/>
    </sheetView>
  </sheetViews>
  <sheetFormatPr defaultColWidth="9.00390625" defaultRowHeight="12.75"/>
  <cols>
    <col min="1" max="1" width="6.875" style="0" customWidth="1"/>
    <col min="2" max="2" width="11.625" style="0" customWidth="1"/>
    <col min="3" max="3" width="8.25390625" style="0" customWidth="1"/>
    <col min="4" max="4" width="8.75390625" style="0" customWidth="1"/>
    <col min="5" max="5" width="45.125" style="0" customWidth="1"/>
    <col min="6" max="6" width="13.00390625" style="0" customWidth="1"/>
    <col min="7" max="7" width="13.25390625" style="0" customWidth="1"/>
    <col min="8" max="8" width="12.75390625" style="0" customWidth="1"/>
    <col min="9" max="9" width="9.75390625" style="0" customWidth="1"/>
    <col min="20" max="20" width="8.625" style="0" customWidth="1"/>
  </cols>
  <sheetData>
    <row r="1" spans="1:9" ht="12.75">
      <c r="A1" s="99" t="s">
        <v>1433</v>
      </c>
      <c r="B1" s="99"/>
      <c r="C1" s="99"/>
      <c r="D1" s="99"/>
      <c r="E1" s="99"/>
      <c r="F1" s="99"/>
      <c r="G1" s="99"/>
      <c r="H1" s="99"/>
      <c r="I1" s="99"/>
    </row>
    <row r="2" spans="1:9" ht="12.75">
      <c r="A2" s="99" t="s">
        <v>1143</v>
      </c>
      <c r="B2" s="99"/>
      <c r="C2" s="99"/>
      <c r="D2" s="99"/>
      <c r="E2" s="99"/>
      <c r="F2" s="99"/>
      <c r="G2" s="99"/>
      <c r="H2" s="99"/>
      <c r="I2" s="99"/>
    </row>
    <row r="3" spans="1:9" ht="12.75">
      <c r="A3" s="99" t="s">
        <v>1108</v>
      </c>
      <c r="B3" s="99"/>
      <c r="C3" s="99"/>
      <c r="D3" s="99"/>
      <c r="E3" s="99"/>
      <c r="F3" s="99"/>
      <c r="G3" s="99"/>
      <c r="H3" s="99"/>
      <c r="I3" s="99"/>
    </row>
    <row r="4" spans="1:9" ht="12.75">
      <c r="A4" s="100" t="s">
        <v>1144</v>
      </c>
      <c r="B4" s="99"/>
      <c r="C4" s="99"/>
      <c r="D4" s="99"/>
      <c r="E4" s="99"/>
      <c r="F4" s="99"/>
      <c r="G4" s="99"/>
      <c r="H4" s="99"/>
      <c r="I4" s="99"/>
    </row>
    <row r="5" spans="1:9" ht="24.75" customHeight="1">
      <c r="A5" s="101" t="s">
        <v>1434</v>
      </c>
      <c r="B5" s="101"/>
      <c r="C5" s="101"/>
      <c r="D5" s="101"/>
      <c r="E5" s="101"/>
      <c r="F5" s="101"/>
      <c r="G5" s="101"/>
      <c r="H5" s="101"/>
      <c r="I5" s="101"/>
    </row>
    <row r="6" spans="1:9" ht="15.75">
      <c r="A6" s="102" t="s">
        <v>1435</v>
      </c>
      <c r="B6" s="102"/>
      <c r="C6" s="102"/>
      <c r="D6" s="102"/>
      <c r="E6" s="102"/>
      <c r="F6" s="102"/>
      <c r="G6" s="102"/>
      <c r="H6" s="102"/>
      <c r="I6" s="102"/>
    </row>
    <row r="7" spans="1:9" ht="12.75">
      <c r="A7" s="85" t="s">
        <v>1092</v>
      </c>
      <c r="B7" s="85"/>
      <c r="C7" s="85"/>
      <c r="D7" s="85"/>
      <c r="E7" s="85"/>
      <c r="F7" s="85"/>
      <c r="G7" s="85"/>
      <c r="H7" s="85"/>
      <c r="I7" s="85"/>
    </row>
    <row r="8" spans="1:9" ht="12.75" customHeight="1">
      <c r="A8" s="103" t="s">
        <v>1146</v>
      </c>
      <c r="B8" s="103" t="s">
        <v>1436</v>
      </c>
      <c r="C8" s="103" t="s">
        <v>1437</v>
      </c>
      <c r="D8" s="103" t="s">
        <v>1438</v>
      </c>
      <c r="E8" s="103" t="s">
        <v>1439</v>
      </c>
      <c r="F8" s="103" t="s">
        <v>1440</v>
      </c>
      <c r="G8" s="103" t="s">
        <v>1441</v>
      </c>
      <c r="H8" s="103" t="s">
        <v>1442</v>
      </c>
      <c r="I8" s="103" t="s">
        <v>1098</v>
      </c>
    </row>
    <row r="9" spans="1:9" ht="46.5" customHeight="1">
      <c r="A9" s="104"/>
      <c r="B9" s="104"/>
      <c r="C9" s="104"/>
      <c r="D9" s="104"/>
      <c r="E9" s="104"/>
      <c r="F9" s="104"/>
      <c r="G9" s="104"/>
      <c r="H9" s="104"/>
      <c r="I9" s="104"/>
    </row>
    <row r="10" spans="1:9" ht="24">
      <c r="A10" s="88" t="s">
        <v>1119</v>
      </c>
      <c r="B10" s="88" t="s">
        <v>1443</v>
      </c>
      <c r="C10" s="88" t="s">
        <v>1122</v>
      </c>
      <c r="D10" s="88" t="s">
        <v>1119</v>
      </c>
      <c r="E10" s="105" t="s">
        <v>1154</v>
      </c>
      <c r="F10" s="106">
        <v>203432500</v>
      </c>
      <c r="G10" s="106">
        <v>192039108.38</v>
      </c>
      <c r="H10" s="106">
        <v>197784824.23</v>
      </c>
      <c r="I10" s="106">
        <f>H10/G10*100</f>
        <v>102.99195090961919</v>
      </c>
    </row>
    <row r="11" spans="1:9" ht="24">
      <c r="A11" s="88" t="s">
        <v>1155</v>
      </c>
      <c r="B11" s="88" t="s">
        <v>1444</v>
      </c>
      <c r="C11" s="88" t="s">
        <v>1122</v>
      </c>
      <c r="D11" s="88" t="s">
        <v>1119</v>
      </c>
      <c r="E11" s="105" t="s">
        <v>1157</v>
      </c>
      <c r="F11" s="106">
        <v>111901500</v>
      </c>
      <c r="G11" s="106">
        <v>102057741.46</v>
      </c>
      <c r="H11" s="106">
        <v>104054729.05</v>
      </c>
      <c r="I11" s="106">
        <f aca="true" t="shared" si="0" ref="I11:I74">H11/G11*100</f>
        <v>101.95672328373315</v>
      </c>
    </row>
    <row r="12" spans="1:9" ht="24">
      <c r="A12" s="88" t="s">
        <v>1155</v>
      </c>
      <c r="B12" s="88" t="s">
        <v>1445</v>
      </c>
      <c r="C12" s="88" t="s">
        <v>1122</v>
      </c>
      <c r="D12" s="88" t="s">
        <v>1446</v>
      </c>
      <c r="E12" s="105" t="s">
        <v>1159</v>
      </c>
      <c r="F12" s="106">
        <v>3942500</v>
      </c>
      <c r="G12" s="106">
        <v>5100000</v>
      </c>
      <c r="H12" s="106">
        <v>5744857.37</v>
      </c>
      <c r="I12" s="106">
        <f t="shared" si="0"/>
        <v>112.64426215686274</v>
      </c>
    </row>
    <row r="13" spans="1:9" ht="36">
      <c r="A13" s="88" t="s">
        <v>1155</v>
      </c>
      <c r="B13" s="88" t="s">
        <v>1447</v>
      </c>
      <c r="C13" s="88" t="s">
        <v>1122</v>
      </c>
      <c r="D13" s="88" t="s">
        <v>1446</v>
      </c>
      <c r="E13" s="105" t="s">
        <v>1161</v>
      </c>
      <c r="F13" s="106">
        <v>3942500</v>
      </c>
      <c r="G13" s="106">
        <v>5100000</v>
      </c>
      <c r="H13" s="106">
        <v>5744857.37</v>
      </c>
      <c r="I13" s="106">
        <f t="shared" si="0"/>
        <v>112.64426215686274</v>
      </c>
    </row>
    <row r="14" spans="1:9" ht="36">
      <c r="A14" s="88" t="s">
        <v>1155</v>
      </c>
      <c r="B14" s="88" t="s">
        <v>1448</v>
      </c>
      <c r="C14" s="88" t="s">
        <v>1122</v>
      </c>
      <c r="D14" s="88" t="s">
        <v>1446</v>
      </c>
      <c r="E14" s="105" t="s">
        <v>1163</v>
      </c>
      <c r="F14" s="106">
        <v>3942500</v>
      </c>
      <c r="G14" s="106">
        <v>5100000</v>
      </c>
      <c r="H14" s="106">
        <v>5744857.37</v>
      </c>
      <c r="I14" s="106">
        <f t="shared" si="0"/>
        <v>112.64426215686274</v>
      </c>
    </row>
    <row r="15" spans="1:9" ht="72">
      <c r="A15" s="88" t="s">
        <v>1155</v>
      </c>
      <c r="B15" s="88" t="s">
        <v>1448</v>
      </c>
      <c r="C15" s="88" t="s">
        <v>1449</v>
      </c>
      <c r="D15" s="88" t="s">
        <v>1446</v>
      </c>
      <c r="E15" s="105" t="s">
        <v>1450</v>
      </c>
      <c r="F15" s="106">
        <v>3942500</v>
      </c>
      <c r="G15" s="106">
        <v>5100000</v>
      </c>
      <c r="H15" s="106">
        <v>5673436.5</v>
      </c>
      <c r="I15" s="106">
        <f t="shared" si="0"/>
        <v>111.24385294117647</v>
      </c>
    </row>
    <row r="16" spans="1:9" ht="48">
      <c r="A16" s="88" t="s">
        <v>1155</v>
      </c>
      <c r="B16" s="88" t="s">
        <v>1448</v>
      </c>
      <c r="C16" s="88" t="s">
        <v>1451</v>
      </c>
      <c r="D16" s="88" t="s">
        <v>1446</v>
      </c>
      <c r="E16" s="105" t="s">
        <v>1452</v>
      </c>
      <c r="F16" s="106">
        <v>0</v>
      </c>
      <c r="G16" s="106">
        <v>0</v>
      </c>
      <c r="H16" s="106">
        <v>68214.13</v>
      </c>
      <c r="I16" s="106">
        <v>0</v>
      </c>
    </row>
    <row r="17" spans="1:9" ht="72">
      <c r="A17" s="88" t="s">
        <v>1155</v>
      </c>
      <c r="B17" s="88" t="s">
        <v>1448</v>
      </c>
      <c r="C17" s="88" t="s">
        <v>1453</v>
      </c>
      <c r="D17" s="88" t="s">
        <v>1446</v>
      </c>
      <c r="E17" s="105" t="s">
        <v>1454</v>
      </c>
      <c r="F17" s="106">
        <v>0</v>
      </c>
      <c r="G17" s="106">
        <v>0</v>
      </c>
      <c r="H17" s="106">
        <v>3692.77</v>
      </c>
      <c r="I17" s="106">
        <v>0</v>
      </c>
    </row>
    <row r="18" spans="1:9" ht="48">
      <c r="A18" s="88" t="s">
        <v>1155</v>
      </c>
      <c r="B18" s="88" t="s">
        <v>1448</v>
      </c>
      <c r="C18" s="88" t="s">
        <v>1455</v>
      </c>
      <c r="D18" s="88" t="s">
        <v>1446</v>
      </c>
      <c r="E18" s="105" t="s">
        <v>1456</v>
      </c>
      <c r="F18" s="106">
        <v>0</v>
      </c>
      <c r="G18" s="106">
        <v>0</v>
      </c>
      <c r="H18" s="106">
        <v>-483.53</v>
      </c>
      <c r="I18" s="106">
        <v>0</v>
      </c>
    </row>
    <row r="19" spans="1:9" ht="72">
      <c r="A19" s="88" t="s">
        <v>1155</v>
      </c>
      <c r="B19" s="88" t="s">
        <v>1448</v>
      </c>
      <c r="C19" s="88" t="s">
        <v>1457</v>
      </c>
      <c r="D19" s="88" t="s">
        <v>1446</v>
      </c>
      <c r="E19" s="107" t="s">
        <v>1458</v>
      </c>
      <c r="F19" s="106">
        <v>0</v>
      </c>
      <c r="G19" s="106">
        <v>0</v>
      </c>
      <c r="H19" s="106">
        <v>-2.5</v>
      </c>
      <c r="I19" s="106">
        <v>0</v>
      </c>
    </row>
    <row r="20" spans="1:9" ht="24">
      <c r="A20" s="88" t="s">
        <v>1155</v>
      </c>
      <c r="B20" s="88" t="s">
        <v>1459</v>
      </c>
      <c r="C20" s="88" t="s">
        <v>1122</v>
      </c>
      <c r="D20" s="88" t="s">
        <v>1446</v>
      </c>
      <c r="E20" s="105" t="s">
        <v>1165</v>
      </c>
      <c r="F20" s="106">
        <v>107959000</v>
      </c>
      <c r="G20" s="106">
        <v>96957741.46</v>
      </c>
      <c r="H20" s="106">
        <v>98309871.68</v>
      </c>
      <c r="I20" s="106">
        <f t="shared" si="0"/>
        <v>101.39455622587685</v>
      </c>
    </row>
    <row r="21" spans="1:9" ht="60">
      <c r="A21" s="88" t="s">
        <v>1155</v>
      </c>
      <c r="B21" s="88" t="s">
        <v>1460</v>
      </c>
      <c r="C21" s="88" t="s">
        <v>1122</v>
      </c>
      <c r="D21" s="88" t="s">
        <v>1446</v>
      </c>
      <c r="E21" s="107" t="s">
        <v>1167</v>
      </c>
      <c r="F21" s="106">
        <v>105365000</v>
      </c>
      <c r="G21" s="106">
        <v>94821241.46</v>
      </c>
      <c r="H21" s="106">
        <v>96109532.55</v>
      </c>
      <c r="I21" s="106">
        <f t="shared" si="0"/>
        <v>101.35865241813298</v>
      </c>
    </row>
    <row r="22" spans="1:9" ht="84">
      <c r="A22" s="88" t="s">
        <v>1155</v>
      </c>
      <c r="B22" s="88" t="s">
        <v>1460</v>
      </c>
      <c r="C22" s="88" t="s">
        <v>1449</v>
      </c>
      <c r="D22" s="88" t="s">
        <v>1446</v>
      </c>
      <c r="E22" s="107" t="s">
        <v>1461</v>
      </c>
      <c r="F22" s="106">
        <v>105365000</v>
      </c>
      <c r="G22" s="106">
        <v>94821241.46</v>
      </c>
      <c r="H22" s="106">
        <v>95909985.51</v>
      </c>
      <c r="I22" s="106">
        <f t="shared" si="0"/>
        <v>101.14820691359468</v>
      </c>
    </row>
    <row r="23" spans="1:9" ht="72">
      <c r="A23" s="88" t="s">
        <v>1155</v>
      </c>
      <c r="B23" s="88" t="s">
        <v>1460</v>
      </c>
      <c r="C23" s="88" t="s">
        <v>1451</v>
      </c>
      <c r="D23" s="88" t="s">
        <v>1446</v>
      </c>
      <c r="E23" s="107" t="s">
        <v>1462</v>
      </c>
      <c r="F23" s="106">
        <v>0</v>
      </c>
      <c r="G23" s="106">
        <v>0</v>
      </c>
      <c r="H23" s="106">
        <v>360597.49</v>
      </c>
      <c r="I23" s="106">
        <v>0</v>
      </c>
    </row>
    <row r="24" spans="1:9" ht="96">
      <c r="A24" s="88" t="s">
        <v>1155</v>
      </c>
      <c r="B24" s="88" t="s">
        <v>1460</v>
      </c>
      <c r="C24" s="88" t="s">
        <v>1453</v>
      </c>
      <c r="D24" s="88" t="s">
        <v>1446</v>
      </c>
      <c r="E24" s="107" t="s">
        <v>1463</v>
      </c>
      <c r="F24" s="106">
        <v>0</v>
      </c>
      <c r="G24" s="106">
        <v>0</v>
      </c>
      <c r="H24" s="106">
        <v>-158337.73</v>
      </c>
      <c r="I24" s="106">
        <v>0</v>
      </c>
    </row>
    <row r="25" spans="1:9" ht="72">
      <c r="A25" s="88" t="s">
        <v>1155</v>
      </c>
      <c r="B25" s="88" t="s">
        <v>1460</v>
      </c>
      <c r="C25" s="88" t="s">
        <v>1455</v>
      </c>
      <c r="D25" s="88" t="s">
        <v>1446</v>
      </c>
      <c r="E25" s="107" t="s">
        <v>1464</v>
      </c>
      <c r="F25" s="106">
        <v>0</v>
      </c>
      <c r="G25" s="106">
        <v>0</v>
      </c>
      <c r="H25" s="106">
        <v>-2712.27</v>
      </c>
      <c r="I25" s="106">
        <v>0</v>
      </c>
    </row>
    <row r="26" spans="1:9" ht="96">
      <c r="A26" s="88" t="s">
        <v>1155</v>
      </c>
      <c r="B26" s="88" t="s">
        <v>1460</v>
      </c>
      <c r="C26" s="88" t="s">
        <v>1457</v>
      </c>
      <c r="D26" s="88" t="s">
        <v>1446</v>
      </c>
      <c r="E26" s="107" t="s">
        <v>1465</v>
      </c>
      <c r="F26" s="106">
        <v>0</v>
      </c>
      <c r="G26" s="106">
        <v>0</v>
      </c>
      <c r="H26" s="106">
        <v>-0.45</v>
      </c>
      <c r="I26" s="106">
        <v>0</v>
      </c>
    </row>
    <row r="27" spans="1:9" ht="96">
      <c r="A27" s="88" t="s">
        <v>1155</v>
      </c>
      <c r="B27" s="88" t="s">
        <v>1466</v>
      </c>
      <c r="C27" s="88" t="s">
        <v>1122</v>
      </c>
      <c r="D27" s="88" t="s">
        <v>1446</v>
      </c>
      <c r="E27" s="107" t="s">
        <v>1169</v>
      </c>
      <c r="F27" s="106">
        <v>199300</v>
      </c>
      <c r="G27" s="106">
        <v>250000</v>
      </c>
      <c r="H27" s="106">
        <v>248246.81</v>
      </c>
      <c r="I27" s="106">
        <f t="shared" si="0"/>
        <v>99.29872399999999</v>
      </c>
    </row>
    <row r="28" spans="1:9" ht="120">
      <c r="A28" s="88" t="s">
        <v>1155</v>
      </c>
      <c r="B28" s="88" t="s">
        <v>1466</v>
      </c>
      <c r="C28" s="88" t="s">
        <v>1449</v>
      </c>
      <c r="D28" s="88" t="s">
        <v>1446</v>
      </c>
      <c r="E28" s="107" t="s">
        <v>1467</v>
      </c>
      <c r="F28" s="106">
        <v>199300</v>
      </c>
      <c r="G28" s="106">
        <v>250000</v>
      </c>
      <c r="H28" s="106">
        <v>238830.34</v>
      </c>
      <c r="I28" s="106">
        <f t="shared" si="0"/>
        <v>95.532136</v>
      </c>
    </row>
    <row r="29" spans="1:9" ht="108">
      <c r="A29" s="88" t="s">
        <v>1155</v>
      </c>
      <c r="B29" s="88" t="s">
        <v>1466</v>
      </c>
      <c r="C29" s="88" t="s">
        <v>1451</v>
      </c>
      <c r="D29" s="88" t="s">
        <v>1446</v>
      </c>
      <c r="E29" s="107" t="s">
        <v>1468</v>
      </c>
      <c r="F29" s="106">
        <v>0</v>
      </c>
      <c r="G29" s="106">
        <v>0</v>
      </c>
      <c r="H29" s="106">
        <v>8788.09</v>
      </c>
      <c r="I29" s="106">
        <v>0</v>
      </c>
    </row>
    <row r="30" spans="1:9" ht="120">
      <c r="A30" s="88" t="s">
        <v>1155</v>
      </c>
      <c r="B30" s="88" t="s">
        <v>1466</v>
      </c>
      <c r="C30" s="88" t="s">
        <v>1453</v>
      </c>
      <c r="D30" s="88" t="s">
        <v>1446</v>
      </c>
      <c r="E30" s="107" t="s">
        <v>1469</v>
      </c>
      <c r="F30" s="106">
        <v>0</v>
      </c>
      <c r="G30" s="106">
        <v>0</v>
      </c>
      <c r="H30" s="106">
        <v>628.38</v>
      </c>
      <c r="I30" s="106">
        <v>0</v>
      </c>
    </row>
    <row r="31" spans="1:9" ht="36">
      <c r="A31" s="88" t="s">
        <v>1155</v>
      </c>
      <c r="B31" s="88" t="s">
        <v>1470</v>
      </c>
      <c r="C31" s="88" t="s">
        <v>1122</v>
      </c>
      <c r="D31" s="88" t="s">
        <v>1446</v>
      </c>
      <c r="E31" s="105" t="s">
        <v>1171</v>
      </c>
      <c r="F31" s="106">
        <v>2108000</v>
      </c>
      <c r="G31" s="106">
        <v>1450000</v>
      </c>
      <c r="H31" s="106">
        <v>1493375.01</v>
      </c>
      <c r="I31" s="106">
        <f t="shared" si="0"/>
        <v>102.99138</v>
      </c>
    </row>
    <row r="32" spans="1:9" ht="60">
      <c r="A32" s="88" t="s">
        <v>1155</v>
      </c>
      <c r="B32" s="88" t="s">
        <v>1470</v>
      </c>
      <c r="C32" s="88" t="s">
        <v>1449</v>
      </c>
      <c r="D32" s="88" t="s">
        <v>1446</v>
      </c>
      <c r="E32" s="105" t="s">
        <v>1471</v>
      </c>
      <c r="F32" s="106">
        <v>2108000</v>
      </c>
      <c r="G32" s="106">
        <v>1450000</v>
      </c>
      <c r="H32" s="106">
        <v>1347418.71</v>
      </c>
      <c r="I32" s="106">
        <f t="shared" si="0"/>
        <v>92.92542827586206</v>
      </c>
    </row>
    <row r="33" spans="1:9" ht="48">
      <c r="A33" s="88" t="s">
        <v>1155</v>
      </c>
      <c r="B33" s="88" t="s">
        <v>1470</v>
      </c>
      <c r="C33" s="88" t="s">
        <v>1451</v>
      </c>
      <c r="D33" s="88" t="s">
        <v>1446</v>
      </c>
      <c r="E33" s="105" t="s">
        <v>1472</v>
      </c>
      <c r="F33" s="106">
        <v>0</v>
      </c>
      <c r="G33" s="106">
        <v>0</v>
      </c>
      <c r="H33" s="106">
        <v>83168.56</v>
      </c>
      <c r="I33" s="106">
        <v>0</v>
      </c>
    </row>
    <row r="34" spans="1:9" ht="72">
      <c r="A34" s="88" t="s">
        <v>1155</v>
      </c>
      <c r="B34" s="88" t="s">
        <v>1470</v>
      </c>
      <c r="C34" s="88" t="s">
        <v>1453</v>
      </c>
      <c r="D34" s="88" t="s">
        <v>1446</v>
      </c>
      <c r="E34" s="105" t="s">
        <v>1473</v>
      </c>
      <c r="F34" s="106">
        <v>0</v>
      </c>
      <c r="G34" s="106">
        <v>0</v>
      </c>
      <c r="H34" s="106">
        <v>61755.39</v>
      </c>
      <c r="I34" s="106">
        <v>0</v>
      </c>
    </row>
    <row r="35" spans="1:9" ht="48">
      <c r="A35" s="88" t="s">
        <v>1155</v>
      </c>
      <c r="B35" s="88" t="s">
        <v>1470</v>
      </c>
      <c r="C35" s="88" t="s">
        <v>1455</v>
      </c>
      <c r="D35" s="88" t="s">
        <v>1446</v>
      </c>
      <c r="E35" s="105" t="s">
        <v>1474</v>
      </c>
      <c r="F35" s="106">
        <v>0</v>
      </c>
      <c r="G35" s="106">
        <v>0</v>
      </c>
      <c r="H35" s="106">
        <v>1032.35</v>
      </c>
      <c r="I35" s="106">
        <v>0</v>
      </c>
    </row>
    <row r="36" spans="1:9" ht="72">
      <c r="A36" s="88" t="s">
        <v>1155</v>
      </c>
      <c r="B36" s="88" t="s">
        <v>1172</v>
      </c>
      <c r="C36" s="88" t="s">
        <v>1122</v>
      </c>
      <c r="D36" s="88" t="s">
        <v>1446</v>
      </c>
      <c r="E36" s="107" t="s">
        <v>1173</v>
      </c>
      <c r="F36" s="106">
        <v>286700</v>
      </c>
      <c r="G36" s="106">
        <v>436500</v>
      </c>
      <c r="H36" s="106">
        <v>458717.31</v>
      </c>
      <c r="I36" s="106">
        <f t="shared" si="0"/>
        <v>105.0898762886598</v>
      </c>
    </row>
    <row r="37" spans="1:9" ht="96">
      <c r="A37" s="88" t="s">
        <v>1155</v>
      </c>
      <c r="B37" s="88" t="s">
        <v>1475</v>
      </c>
      <c r="C37" s="88" t="s">
        <v>1449</v>
      </c>
      <c r="D37" s="88" t="s">
        <v>1446</v>
      </c>
      <c r="E37" s="107" t="s">
        <v>1476</v>
      </c>
      <c r="F37" s="106">
        <v>286700</v>
      </c>
      <c r="G37" s="106">
        <v>436500</v>
      </c>
      <c r="H37" s="106">
        <v>458717.31</v>
      </c>
      <c r="I37" s="106">
        <f t="shared" si="0"/>
        <v>105.0898762886598</v>
      </c>
    </row>
    <row r="38" spans="1:9" ht="36">
      <c r="A38" s="88" t="s">
        <v>1174</v>
      </c>
      <c r="B38" s="88" t="s">
        <v>1477</v>
      </c>
      <c r="C38" s="88" t="s">
        <v>1122</v>
      </c>
      <c r="D38" s="88" t="s">
        <v>1119</v>
      </c>
      <c r="E38" s="105" t="s">
        <v>1176</v>
      </c>
      <c r="F38" s="106">
        <v>2057000</v>
      </c>
      <c r="G38" s="106">
        <v>2057000</v>
      </c>
      <c r="H38" s="106">
        <v>2159789.04</v>
      </c>
      <c r="I38" s="106">
        <f t="shared" si="0"/>
        <v>104.99703646086533</v>
      </c>
    </row>
    <row r="39" spans="1:9" ht="24">
      <c r="A39" s="88" t="s">
        <v>1174</v>
      </c>
      <c r="B39" s="88" t="s">
        <v>1478</v>
      </c>
      <c r="C39" s="88" t="s">
        <v>1122</v>
      </c>
      <c r="D39" s="88" t="s">
        <v>1446</v>
      </c>
      <c r="E39" s="105" t="s">
        <v>1178</v>
      </c>
      <c r="F39" s="106">
        <v>2057000</v>
      </c>
      <c r="G39" s="106">
        <v>2057000</v>
      </c>
      <c r="H39" s="106">
        <v>2159789.04</v>
      </c>
      <c r="I39" s="106">
        <f t="shared" si="0"/>
        <v>104.99703646086533</v>
      </c>
    </row>
    <row r="40" spans="1:9" ht="60">
      <c r="A40" s="88" t="s">
        <v>1174</v>
      </c>
      <c r="B40" s="88" t="s">
        <v>1479</v>
      </c>
      <c r="C40" s="88" t="s">
        <v>1122</v>
      </c>
      <c r="D40" s="88" t="s">
        <v>1446</v>
      </c>
      <c r="E40" s="105" t="s">
        <v>1180</v>
      </c>
      <c r="F40" s="106">
        <v>656500</v>
      </c>
      <c r="G40" s="106">
        <v>656500</v>
      </c>
      <c r="H40" s="106">
        <v>738343.59</v>
      </c>
      <c r="I40" s="106">
        <f t="shared" si="0"/>
        <v>112.46665498857578</v>
      </c>
    </row>
    <row r="41" spans="1:9" ht="60">
      <c r="A41" s="88" t="s">
        <v>1174</v>
      </c>
      <c r="B41" s="88" t="s">
        <v>1479</v>
      </c>
      <c r="C41" s="88" t="s">
        <v>1122</v>
      </c>
      <c r="D41" s="88" t="s">
        <v>1446</v>
      </c>
      <c r="E41" s="105" t="s">
        <v>1180</v>
      </c>
      <c r="F41" s="106">
        <v>0</v>
      </c>
      <c r="G41" s="106">
        <v>656500</v>
      </c>
      <c r="H41" s="106">
        <v>738343.59</v>
      </c>
      <c r="I41" s="106">
        <f t="shared" si="0"/>
        <v>112.46665498857578</v>
      </c>
    </row>
    <row r="42" spans="1:9" ht="84">
      <c r="A42" s="88" t="s">
        <v>1174</v>
      </c>
      <c r="B42" s="88" t="s">
        <v>1479</v>
      </c>
      <c r="C42" s="88" t="s">
        <v>1449</v>
      </c>
      <c r="D42" s="88" t="s">
        <v>1446</v>
      </c>
      <c r="E42" s="107" t="s">
        <v>796</v>
      </c>
      <c r="F42" s="106">
        <v>656500</v>
      </c>
      <c r="G42" s="106">
        <v>0</v>
      </c>
      <c r="H42" s="106">
        <v>0</v>
      </c>
      <c r="I42" s="106">
        <v>0</v>
      </c>
    </row>
    <row r="43" spans="1:9" ht="72">
      <c r="A43" s="88" t="s">
        <v>1174</v>
      </c>
      <c r="B43" s="88" t="s">
        <v>797</v>
      </c>
      <c r="C43" s="88" t="s">
        <v>1122</v>
      </c>
      <c r="D43" s="88" t="s">
        <v>1446</v>
      </c>
      <c r="E43" s="107" t="s">
        <v>1182</v>
      </c>
      <c r="F43" s="106">
        <v>13800</v>
      </c>
      <c r="G43" s="106">
        <v>13800</v>
      </c>
      <c r="H43" s="106">
        <v>11270.46</v>
      </c>
      <c r="I43" s="106">
        <f t="shared" si="0"/>
        <v>81.67</v>
      </c>
    </row>
    <row r="44" spans="1:9" ht="72">
      <c r="A44" s="88" t="s">
        <v>1174</v>
      </c>
      <c r="B44" s="88" t="s">
        <v>797</v>
      </c>
      <c r="C44" s="88" t="s">
        <v>1122</v>
      </c>
      <c r="D44" s="88" t="s">
        <v>1446</v>
      </c>
      <c r="E44" s="107" t="s">
        <v>1182</v>
      </c>
      <c r="F44" s="106">
        <v>0</v>
      </c>
      <c r="G44" s="106">
        <v>13800</v>
      </c>
      <c r="H44" s="106">
        <v>11270.46</v>
      </c>
      <c r="I44" s="106">
        <f t="shared" si="0"/>
        <v>81.67</v>
      </c>
    </row>
    <row r="45" spans="1:9" ht="96">
      <c r="A45" s="88" t="s">
        <v>1174</v>
      </c>
      <c r="B45" s="88" t="s">
        <v>797</v>
      </c>
      <c r="C45" s="88" t="s">
        <v>1449</v>
      </c>
      <c r="D45" s="88" t="s">
        <v>1446</v>
      </c>
      <c r="E45" s="107" t="s">
        <v>798</v>
      </c>
      <c r="F45" s="106">
        <v>13800</v>
      </c>
      <c r="G45" s="106">
        <v>0</v>
      </c>
      <c r="H45" s="106">
        <v>0</v>
      </c>
      <c r="I45" s="106">
        <v>0</v>
      </c>
    </row>
    <row r="46" spans="1:9" ht="60">
      <c r="A46" s="88" t="s">
        <v>1174</v>
      </c>
      <c r="B46" s="88" t="s">
        <v>799</v>
      </c>
      <c r="C46" s="88" t="s">
        <v>1122</v>
      </c>
      <c r="D46" s="88" t="s">
        <v>1446</v>
      </c>
      <c r="E46" s="105" t="s">
        <v>1184</v>
      </c>
      <c r="F46" s="106">
        <v>1520100</v>
      </c>
      <c r="G46" s="106">
        <v>1520100</v>
      </c>
      <c r="H46" s="106">
        <v>1519533.57</v>
      </c>
      <c r="I46" s="106">
        <f t="shared" si="0"/>
        <v>99.96273731991316</v>
      </c>
    </row>
    <row r="47" spans="1:9" ht="60">
      <c r="A47" s="88" t="s">
        <v>1174</v>
      </c>
      <c r="B47" s="88" t="s">
        <v>799</v>
      </c>
      <c r="C47" s="88" t="s">
        <v>1122</v>
      </c>
      <c r="D47" s="88" t="s">
        <v>1446</v>
      </c>
      <c r="E47" s="105" t="s">
        <v>1184</v>
      </c>
      <c r="F47" s="106">
        <v>0</v>
      </c>
      <c r="G47" s="106">
        <v>1520100</v>
      </c>
      <c r="H47" s="106">
        <v>1519533.57</v>
      </c>
      <c r="I47" s="106">
        <f t="shared" si="0"/>
        <v>99.96273731991316</v>
      </c>
    </row>
    <row r="48" spans="1:9" ht="84">
      <c r="A48" s="88" t="s">
        <v>1174</v>
      </c>
      <c r="B48" s="88" t="s">
        <v>799</v>
      </c>
      <c r="C48" s="88" t="s">
        <v>1449</v>
      </c>
      <c r="D48" s="88" t="s">
        <v>1446</v>
      </c>
      <c r="E48" s="107" t="s">
        <v>800</v>
      </c>
      <c r="F48" s="106">
        <v>1520100</v>
      </c>
      <c r="G48" s="106">
        <v>0</v>
      </c>
      <c r="H48" s="106">
        <v>0</v>
      </c>
      <c r="I48" s="106">
        <v>0</v>
      </c>
    </row>
    <row r="49" spans="1:9" ht="60">
      <c r="A49" s="88" t="s">
        <v>1174</v>
      </c>
      <c r="B49" s="88" t="s">
        <v>801</v>
      </c>
      <c r="C49" s="88" t="s">
        <v>1122</v>
      </c>
      <c r="D49" s="88" t="s">
        <v>1446</v>
      </c>
      <c r="E49" s="105" t="s">
        <v>1186</v>
      </c>
      <c r="F49" s="106">
        <v>-133400</v>
      </c>
      <c r="G49" s="106">
        <v>-133400</v>
      </c>
      <c r="H49" s="106">
        <v>-109358.58</v>
      </c>
      <c r="I49" s="106">
        <f t="shared" si="0"/>
        <v>81.9779460269865</v>
      </c>
    </row>
    <row r="50" spans="1:9" ht="60">
      <c r="A50" s="88" t="s">
        <v>1174</v>
      </c>
      <c r="B50" s="88" t="s">
        <v>801</v>
      </c>
      <c r="C50" s="88" t="s">
        <v>1122</v>
      </c>
      <c r="D50" s="88" t="s">
        <v>1446</v>
      </c>
      <c r="E50" s="105" t="s">
        <v>1186</v>
      </c>
      <c r="F50" s="106">
        <v>0</v>
      </c>
      <c r="G50" s="106">
        <v>-128024.99</v>
      </c>
      <c r="H50" s="106">
        <v>-103983.57</v>
      </c>
      <c r="I50" s="106">
        <f t="shared" si="0"/>
        <v>81.22130687141627</v>
      </c>
    </row>
    <row r="51" spans="1:9" ht="84">
      <c r="A51" s="88" t="s">
        <v>1174</v>
      </c>
      <c r="B51" s="88" t="s">
        <v>801</v>
      </c>
      <c r="C51" s="88" t="s">
        <v>1449</v>
      </c>
      <c r="D51" s="88" t="s">
        <v>1446</v>
      </c>
      <c r="E51" s="107" t="s">
        <v>802</v>
      </c>
      <c r="F51" s="106">
        <v>-133400</v>
      </c>
      <c r="G51" s="106">
        <v>-5375.01</v>
      </c>
      <c r="H51" s="106">
        <v>-5375.01</v>
      </c>
      <c r="I51" s="106">
        <f t="shared" si="0"/>
        <v>100</v>
      </c>
    </row>
    <row r="52" spans="1:9" ht="24">
      <c r="A52" s="88" t="s">
        <v>1155</v>
      </c>
      <c r="B52" s="88" t="s">
        <v>803</v>
      </c>
      <c r="C52" s="88" t="s">
        <v>1122</v>
      </c>
      <c r="D52" s="88" t="s">
        <v>1119</v>
      </c>
      <c r="E52" s="105" t="s">
        <v>1188</v>
      </c>
      <c r="F52" s="106">
        <v>31531000</v>
      </c>
      <c r="G52" s="106">
        <v>29113594</v>
      </c>
      <c r="H52" s="106">
        <v>29604769.14</v>
      </c>
      <c r="I52" s="106">
        <f t="shared" si="0"/>
        <v>101.68709895452963</v>
      </c>
    </row>
    <row r="53" spans="1:9" ht="24">
      <c r="A53" s="88" t="s">
        <v>1155</v>
      </c>
      <c r="B53" s="88" t="s">
        <v>804</v>
      </c>
      <c r="C53" s="88" t="s">
        <v>1122</v>
      </c>
      <c r="D53" s="88" t="s">
        <v>1446</v>
      </c>
      <c r="E53" s="105" t="s">
        <v>1190</v>
      </c>
      <c r="F53" s="106">
        <v>31250000</v>
      </c>
      <c r="G53" s="106">
        <v>28700000</v>
      </c>
      <c r="H53" s="106">
        <v>29165803.75</v>
      </c>
      <c r="I53" s="106">
        <f t="shared" si="0"/>
        <v>101.62300958188153</v>
      </c>
    </row>
    <row r="54" spans="1:9" ht="24">
      <c r="A54" s="88" t="s">
        <v>1155</v>
      </c>
      <c r="B54" s="88" t="s">
        <v>805</v>
      </c>
      <c r="C54" s="88" t="s">
        <v>1122</v>
      </c>
      <c r="D54" s="88" t="s">
        <v>1446</v>
      </c>
      <c r="E54" s="105" t="s">
        <v>1190</v>
      </c>
      <c r="F54" s="106">
        <v>31250000</v>
      </c>
      <c r="G54" s="106">
        <v>28695064.94</v>
      </c>
      <c r="H54" s="106">
        <v>29159992.87</v>
      </c>
      <c r="I54" s="106">
        <f t="shared" si="0"/>
        <v>101.62023654928866</v>
      </c>
    </row>
    <row r="55" spans="1:9" ht="48">
      <c r="A55" s="88" t="s">
        <v>1155</v>
      </c>
      <c r="B55" s="88" t="s">
        <v>805</v>
      </c>
      <c r="C55" s="88" t="s">
        <v>1449</v>
      </c>
      <c r="D55" s="88" t="s">
        <v>1446</v>
      </c>
      <c r="E55" s="105" t="s">
        <v>806</v>
      </c>
      <c r="F55" s="106">
        <v>31250000</v>
      </c>
      <c r="G55" s="106">
        <v>28566660.35</v>
      </c>
      <c r="H55" s="106">
        <v>28995782.74</v>
      </c>
      <c r="I55" s="106">
        <f t="shared" si="0"/>
        <v>101.50217906028345</v>
      </c>
    </row>
    <row r="56" spans="1:9" ht="24">
      <c r="A56" s="88" t="s">
        <v>1155</v>
      </c>
      <c r="B56" s="88" t="s">
        <v>805</v>
      </c>
      <c r="C56" s="88" t="s">
        <v>1451</v>
      </c>
      <c r="D56" s="88" t="s">
        <v>1446</v>
      </c>
      <c r="E56" s="105" t="s">
        <v>807</v>
      </c>
      <c r="F56" s="106">
        <v>0</v>
      </c>
      <c r="G56" s="106">
        <v>90924.51</v>
      </c>
      <c r="H56" s="106">
        <v>116810.45</v>
      </c>
      <c r="I56" s="106">
        <f t="shared" si="0"/>
        <v>128.469705253292</v>
      </c>
    </row>
    <row r="57" spans="1:9" ht="48">
      <c r="A57" s="88" t="s">
        <v>1155</v>
      </c>
      <c r="B57" s="88" t="s">
        <v>805</v>
      </c>
      <c r="C57" s="88" t="s">
        <v>1453</v>
      </c>
      <c r="D57" s="88" t="s">
        <v>1446</v>
      </c>
      <c r="E57" s="105" t="s">
        <v>808</v>
      </c>
      <c r="F57" s="106">
        <v>0</v>
      </c>
      <c r="G57" s="106">
        <v>40265.68</v>
      </c>
      <c r="H57" s="106">
        <v>50169.18</v>
      </c>
      <c r="I57" s="106">
        <f t="shared" si="0"/>
        <v>124.5953874366458</v>
      </c>
    </row>
    <row r="58" spans="1:9" ht="24">
      <c r="A58" s="88" t="s">
        <v>1155</v>
      </c>
      <c r="B58" s="88" t="s">
        <v>805</v>
      </c>
      <c r="C58" s="88" t="s">
        <v>1455</v>
      </c>
      <c r="D58" s="88" t="s">
        <v>1446</v>
      </c>
      <c r="E58" s="105" t="s">
        <v>809</v>
      </c>
      <c r="F58" s="106">
        <v>0</v>
      </c>
      <c r="G58" s="106">
        <v>-2785.6</v>
      </c>
      <c r="H58" s="106">
        <v>-2769.5</v>
      </c>
      <c r="I58" s="106">
        <f t="shared" si="0"/>
        <v>99.42202757036186</v>
      </c>
    </row>
    <row r="59" spans="1:9" ht="36">
      <c r="A59" s="88" t="s">
        <v>1155</v>
      </c>
      <c r="B59" s="88" t="s">
        <v>810</v>
      </c>
      <c r="C59" s="88" t="s">
        <v>1122</v>
      </c>
      <c r="D59" s="88" t="s">
        <v>1446</v>
      </c>
      <c r="E59" s="105" t="s">
        <v>1193</v>
      </c>
      <c r="F59" s="106">
        <v>0</v>
      </c>
      <c r="G59" s="106">
        <v>4935.06</v>
      </c>
      <c r="H59" s="106">
        <v>5810.88</v>
      </c>
      <c r="I59" s="106">
        <f t="shared" si="0"/>
        <v>117.7468966942651</v>
      </c>
    </row>
    <row r="60" spans="1:9" ht="60">
      <c r="A60" s="88" t="s">
        <v>1155</v>
      </c>
      <c r="B60" s="88" t="s">
        <v>810</v>
      </c>
      <c r="C60" s="88" t="s">
        <v>1449</v>
      </c>
      <c r="D60" s="88" t="s">
        <v>1446</v>
      </c>
      <c r="E60" s="105" t="s">
        <v>811</v>
      </c>
      <c r="F60" s="106">
        <v>0</v>
      </c>
      <c r="G60" s="106">
        <v>623.15</v>
      </c>
      <c r="H60" s="106">
        <v>1567.06</v>
      </c>
      <c r="I60" s="106">
        <f t="shared" si="0"/>
        <v>251.47396293027361</v>
      </c>
    </row>
    <row r="61" spans="1:9" ht="36">
      <c r="A61" s="88" t="s">
        <v>1155</v>
      </c>
      <c r="B61" s="88" t="s">
        <v>810</v>
      </c>
      <c r="C61" s="88" t="s">
        <v>1451</v>
      </c>
      <c r="D61" s="88" t="s">
        <v>1446</v>
      </c>
      <c r="E61" s="105" t="s">
        <v>812</v>
      </c>
      <c r="F61" s="106">
        <v>0</v>
      </c>
      <c r="G61" s="106">
        <v>2513.14</v>
      </c>
      <c r="H61" s="106">
        <v>2529.92</v>
      </c>
      <c r="I61" s="106">
        <f t="shared" si="0"/>
        <v>100.66769061811121</v>
      </c>
    </row>
    <row r="62" spans="1:9" ht="60">
      <c r="A62" s="88" t="s">
        <v>1155</v>
      </c>
      <c r="B62" s="88" t="s">
        <v>810</v>
      </c>
      <c r="C62" s="88" t="s">
        <v>1453</v>
      </c>
      <c r="D62" s="88" t="s">
        <v>1446</v>
      </c>
      <c r="E62" s="105" t="s">
        <v>813</v>
      </c>
      <c r="F62" s="106">
        <v>0</v>
      </c>
      <c r="G62" s="106">
        <v>1798.77</v>
      </c>
      <c r="H62" s="106">
        <v>1713.9</v>
      </c>
      <c r="I62" s="106">
        <f t="shared" si="0"/>
        <v>95.2817758801848</v>
      </c>
    </row>
    <row r="63" spans="1:9" ht="24">
      <c r="A63" s="88" t="s">
        <v>1155</v>
      </c>
      <c r="B63" s="88" t="s">
        <v>814</v>
      </c>
      <c r="C63" s="88" t="s">
        <v>1122</v>
      </c>
      <c r="D63" s="88" t="s">
        <v>1446</v>
      </c>
      <c r="E63" s="105" t="s">
        <v>1195</v>
      </c>
      <c r="F63" s="106">
        <v>22000</v>
      </c>
      <c r="G63" s="106">
        <v>23594</v>
      </c>
      <c r="H63" s="106">
        <v>23594</v>
      </c>
      <c r="I63" s="106">
        <f t="shared" si="0"/>
        <v>100</v>
      </c>
    </row>
    <row r="64" spans="1:9" ht="24">
      <c r="A64" s="88" t="s">
        <v>1155</v>
      </c>
      <c r="B64" s="88" t="s">
        <v>815</v>
      </c>
      <c r="C64" s="88" t="s">
        <v>1122</v>
      </c>
      <c r="D64" s="88" t="s">
        <v>1446</v>
      </c>
      <c r="E64" s="105" t="s">
        <v>1195</v>
      </c>
      <c r="F64" s="106">
        <v>22000</v>
      </c>
      <c r="G64" s="106">
        <v>23594</v>
      </c>
      <c r="H64" s="106">
        <v>23594</v>
      </c>
      <c r="I64" s="106">
        <f t="shared" si="0"/>
        <v>100</v>
      </c>
    </row>
    <row r="65" spans="1:9" ht="36">
      <c r="A65" s="88" t="s">
        <v>1155</v>
      </c>
      <c r="B65" s="88" t="s">
        <v>815</v>
      </c>
      <c r="C65" s="88" t="s">
        <v>1449</v>
      </c>
      <c r="D65" s="88" t="s">
        <v>1446</v>
      </c>
      <c r="E65" s="105" t="s">
        <v>816</v>
      </c>
      <c r="F65" s="106">
        <v>22000</v>
      </c>
      <c r="G65" s="106">
        <v>23594</v>
      </c>
      <c r="H65" s="106">
        <v>23548</v>
      </c>
      <c r="I65" s="106">
        <f t="shared" si="0"/>
        <v>99.80503517843519</v>
      </c>
    </row>
    <row r="66" spans="1:9" ht="24">
      <c r="A66" s="88" t="s">
        <v>1155</v>
      </c>
      <c r="B66" s="88" t="s">
        <v>815</v>
      </c>
      <c r="C66" s="88" t="s">
        <v>1451</v>
      </c>
      <c r="D66" s="88" t="s">
        <v>1446</v>
      </c>
      <c r="E66" s="105" t="s">
        <v>817</v>
      </c>
      <c r="F66" s="106">
        <v>0</v>
      </c>
      <c r="G66" s="106">
        <v>0</v>
      </c>
      <c r="H66" s="106">
        <v>46</v>
      </c>
      <c r="I66" s="106">
        <v>0</v>
      </c>
    </row>
    <row r="67" spans="1:9" ht="24">
      <c r="A67" s="88" t="s">
        <v>1155</v>
      </c>
      <c r="B67" s="88" t="s">
        <v>818</v>
      </c>
      <c r="C67" s="88" t="s">
        <v>1122</v>
      </c>
      <c r="D67" s="88" t="s">
        <v>1446</v>
      </c>
      <c r="E67" s="105" t="s">
        <v>1198</v>
      </c>
      <c r="F67" s="106">
        <v>259000</v>
      </c>
      <c r="G67" s="106">
        <v>390000</v>
      </c>
      <c r="H67" s="106">
        <v>415371.39</v>
      </c>
      <c r="I67" s="106">
        <f t="shared" si="0"/>
        <v>106.50548461538463</v>
      </c>
    </row>
    <row r="68" spans="1:9" ht="36">
      <c r="A68" s="88" t="s">
        <v>1155</v>
      </c>
      <c r="B68" s="88" t="s">
        <v>819</v>
      </c>
      <c r="C68" s="88" t="s">
        <v>1122</v>
      </c>
      <c r="D68" s="88" t="s">
        <v>1446</v>
      </c>
      <c r="E68" s="105" t="s">
        <v>1200</v>
      </c>
      <c r="F68" s="106">
        <v>259000</v>
      </c>
      <c r="G68" s="106">
        <v>390000</v>
      </c>
      <c r="H68" s="106">
        <v>415371.39</v>
      </c>
      <c r="I68" s="106">
        <f t="shared" si="0"/>
        <v>106.50548461538463</v>
      </c>
    </row>
    <row r="69" spans="1:9" ht="60">
      <c r="A69" s="88" t="s">
        <v>1155</v>
      </c>
      <c r="B69" s="88" t="s">
        <v>819</v>
      </c>
      <c r="C69" s="88" t="s">
        <v>1449</v>
      </c>
      <c r="D69" s="88" t="s">
        <v>1446</v>
      </c>
      <c r="E69" s="105" t="s">
        <v>820</v>
      </c>
      <c r="F69" s="106">
        <v>259000</v>
      </c>
      <c r="G69" s="106">
        <v>390000</v>
      </c>
      <c r="H69" s="106">
        <v>414615.04</v>
      </c>
      <c r="I69" s="106">
        <f t="shared" si="0"/>
        <v>106.31154871794872</v>
      </c>
    </row>
    <row r="70" spans="1:9" ht="36">
      <c r="A70" s="88" t="s">
        <v>1155</v>
      </c>
      <c r="B70" s="88" t="s">
        <v>819</v>
      </c>
      <c r="C70" s="88" t="s">
        <v>1451</v>
      </c>
      <c r="D70" s="88" t="s">
        <v>1446</v>
      </c>
      <c r="E70" s="105" t="s">
        <v>821</v>
      </c>
      <c r="F70" s="106">
        <v>0</v>
      </c>
      <c r="G70" s="106">
        <v>0</v>
      </c>
      <c r="H70" s="106">
        <v>756.35</v>
      </c>
      <c r="I70" s="106">
        <v>0</v>
      </c>
    </row>
    <row r="71" spans="1:9" ht="24">
      <c r="A71" s="88" t="s">
        <v>1155</v>
      </c>
      <c r="B71" s="88" t="s">
        <v>822</v>
      </c>
      <c r="C71" s="88" t="s">
        <v>1122</v>
      </c>
      <c r="D71" s="88" t="s">
        <v>1119</v>
      </c>
      <c r="E71" s="105" t="s">
        <v>1202</v>
      </c>
      <c r="F71" s="106">
        <v>20904000</v>
      </c>
      <c r="G71" s="106">
        <v>21414000</v>
      </c>
      <c r="H71" s="106">
        <v>22567444.5</v>
      </c>
      <c r="I71" s="106">
        <f t="shared" si="0"/>
        <v>105.3864037545531</v>
      </c>
    </row>
    <row r="72" spans="1:9" ht="24">
      <c r="A72" s="88" t="s">
        <v>1155</v>
      </c>
      <c r="B72" s="88" t="s">
        <v>823</v>
      </c>
      <c r="C72" s="88" t="s">
        <v>1122</v>
      </c>
      <c r="D72" s="88" t="s">
        <v>1446</v>
      </c>
      <c r="E72" s="105" t="s">
        <v>1204</v>
      </c>
      <c r="F72" s="106">
        <v>8204000</v>
      </c>
      <c r="G72" s="106">
        <v>10104000</v>
      </c>
      <c r="H72" s="106">
        <v>10754213.42</v>
      </c>
      <c r="I72" s="106">
        <f t="shared" si="0"/>
        <v>106.43520803642122</v>
      </c>
    </row>
    <row r="73" spans="1:9" ht="36">
      <c r="A73" s="88" t="s">
        <v>1155</v>
      </c>
      <c r="B73" s="88" t="s">
        <v>824</v>
      </c>
      <c r="C73" s="88" t="s">
        <v>1122</v>
      </c>
      <c r="D73" s="88" t="s">
        <v>1446</v>
      </c>
      <c r="E73" s="105" t="s">
        <v>1206</v>
      </c>
      <c r="F73" s="106">
        <v>8204000</v>
      </c>
      <c r="G73" s="106">
        <v>10104000</v>
      </c>
      <c r="H73" s="106">
        <v>10754213.42</v>
      </c>
      <c r="I73" s="106">
        <f t="shared" si="0"/>
        <v>106.43520803642122</v>
      </c>
    </row>
    <row r="74" spans="1:9" ht="60">
      <c r="A74" s="88" t="s">
        <v>1155</v>
      </c>
      <c r="B74" s="88" t="s">
        <v>824</v>
      </c>
      <c r="C74" s="88" t="s">
        <v>1449</v>
      </c>
      <c r="D74" s="88" t="s">
        <v>1446</v>
      </c>
      <c r="E74" s="105" t="s">
        <v>825</v>
      </c>
      <c r="F74" s="106">
        <v>8204000</v>
      </c>
      <c r="G74" s="106">
        <v>10104000</v>
      </c>
      <c r="H74" s="106">
        <v>10570683.19</v>
      </c>
      <c r="I74" s="106">
        <f t="shared" si="0"/>
        <v>104.61879641726048</v>
      </c>
    </row>
    <row r="75" spans="1:9" ht="48">
      <c r="A75" s="88" t="s">
        <v>1155</v>
      </c>
      <c r="B75" s="88" t="s">
        <v>826</v>
      </c>
      <c r="C75" s="88" t="s">
        <v>1451</v>
      </c>
      <c r="D75" s="88" t="s">
        <v>1446</v>
      </c>
      <c r="E75" s="105" t="s">
        <v>827</v>
      </c>
      <c r="F75" s="106">
        <v>0</v>
      </c>
      <c r="G75" s="106">
        <v>0</v>
      </c>
      <c r="H75" s="106">
        <v>183567.61</v>
      </c>
      <c r="I75" s="106">
        <v>0</v>
      </c>
    </row>
    <row r="76" spans="1:9" ht="48">
      <c r="A76" s="88" t="s">
        <v>1155</v>
      </c>
      <c r="B76" s="88" t="s">
        <v>824</v>
      </c>
      <c r="C76" s="88" t="s">
        <v>1455</v>
      </c>
      <c r="D76" s="88" t="s">
        <v>1446</v>
      </c>
      <c r="E76" s="105" t="s">
        <v>828</v>
      </c>
      <c r="F76" s="106">
        <v>0</v>
      </c>
      <c r="G76" s="106">
        <v>0</v>
      </c>
      <c r="H76" s="106">
        <v>-37.38</v>
      </c>
      <c r="I76" s="106">
        <v>0</v>
      </c>
    </row>
    <row r="77" spans="1:9" ht="24">
      <c r="A77" s="88" t="s">
        <v>1155</v>
      </c>
      <c r="B77" s="88" t="s">
        <v>829</v>
      </c>
      <c r="C77" s="88" t="s">
        <v>1122</v>
      </c>
      <c r="D77" s="88" t="s">
        <v>1446</v>
      </c>
      <c r="E77" s="105" t="s">
        <v>1208</v>
      </c>
      <c r="F77" s="106">
        <v>12700000</v>
      </c>
      <c r="G77" s="106">
        <v>11310000</v>
      </c>
      <c r="H77" s="106">
        <v>11813231.08</v>
      </c>
      <c r="I77" s="106">
        <f aca="true" t="shared" si="1" ref="I77:I140">H77/G77*100</f>
        <v>104.44943483642794</v>
      </c>
    </row>
    <row r="78" spans="1:9" ht="24">
      <c r="A78" s="88" t="s">
        <v>1155</v>
      </c>
      <c r="B78" s="88" t="s">
        <v>830</v>
      </c>
      <c r="C78" s="88" t="s">
        <v>1122</v>
      </c>
      <c r="D78" s="88" t="s">
        <v>1446</v>
      </c>
      <c r="E78" s="105" t="s">
        <v>1210</v>
      </c>
      <c r="F78" s="106">
        <v>4500000</v>
      </c>
      <c r="G78" s="106">
        <v>4250000</v>
      </c>
      <c r="H78" s="106">
        <v>4349907.83</v>
      </c>
      <c r="I78" s="106">
        <f t="shared" si="1"/>
        <v>102.35077247058824</v>
      </c>
    </row>
    <row r="79" spans="1:9" ht="24">
      <c r="A79" s="88" t="s">
        <v>1155</v>
      </c>
      <c r="B79" s="88" t="s">
        <v>831</v>
      </c>
      <c r="C79" s="88" t="s">
        <v>1122</v>
      </c>
      <c r="D79" s="88" t="s">
        <v>1446</v>
      </c>
      <c r="E79" s="105" t="s">
        <v>1212</v>
      </c>
      <c r="F79" s="106">
        <v>4500000</v>
      </c>
      <c r="G79" s="106">
        <v>4250000</v>
      </c>
      <c r="H79" s="106">
        <v>4349907.83</v>
      </c>
      <c r="I79" s="106">
        <f t="shared" si="1"/>
        <v>102.35077247058824</v>
      </c>
    </row>
    <row r="80" spans="1:9" ht="60">
      <c r="A80" s="88" t="s">
        <v>1155</v>
      </c>
      <c r="B80" s="88" t="s">
        <v>831</v>
      </c>
      <c r="C80" s="88" t="s">
        <v>1449</v>
      </c>
      <c r="D80" s="88" t="s">
        <v>1446</v>
      </c>
      <c r="E80" s="105" t="s">
        <v>832</v>
      </c>
      <c r="F80" s="106">
        <v>4500000</v>
      </c>
      <c r="G80" s="106">
        <v>4250000</v>
      </c>
      <c r="H80" s="106">
        <v>4286634.2</v>
      </c>
      <c r="I80" s="106">
        <f t="shared" si="1"/>
        <v>100.86198117647058</v>
      </c>
    </row>
    <row r="81" spans="1:9" ht="36">
      <c r="A81" s="88" t="s">
        <v>1155</v>
      </c>
      <c r="B81" s="88" t="s">
        <v>831</v>
      </c>
      <c r="C81" s="88" t="s">
        <v>1451</v>
      </c>
      <c r="D81" s="88" t="s">
        <v>1446</v>
      </c>
      <c r="E81" s="105" t="s">
        <v>833</v>
      </c>
      <c r="F81" s="106">
        <v>0</v>
      </c>
      <c r="G81" s="106">
        <v>0</v>
      </c>
      <c r="H81" s="106">
        <v>58257.25</v>
      </c>
      <c r="I81" s="106">
        <v>0</v>
      </c>
    </row>
    <row r="82" spans="1:9" ht="60">
      <c r="A82" s="88" t="s">
        <v>1155</v>
      </c>
      <c r="B82" s="88" t="s">
        <v>831</v>
      </c>
      <c r="C82" s="88" t="s">
        <v>1453</v>
      </c>
      <c r="D82" s="88" t="s">
        <v>1446</v>
      </c>
      <c r="E82" s="105" t="s">
        <v>834</v>
      </c>
      <c r="F82" s="106">
        <v>0</v>
      </c>
      <c r="G82" s="106">
        <v>0</v>
      </c>
      <c r="H82" s="106">
        <v>5516.38</v>
      </c>
      <c r="I82" s="106">
        <v>0</v>
      </c>
    </row>
    <row r="83" spans="1:9" ht="36">
      <c r="A83" s="88" t="s">
        <v>1155</v>
      </c>
      <c r="B83" s="88" t="s">
        <v>831</v>
      </c>
      <c r="C83" s="88" t="s">
        <v>1455</v>
      </c>
      <c r="D83" s="88" t="s">
        <v>1446</v>
      </c>
      <c r="E83" s="105" t="s">
        <v>835</v>
      </c>
      <c r="F83" s="106">
        <v>0</v>
      </c>
      <c r="G83" s="106">
        <v>0</v>
      </c>
      <c r="H83" s="106">
        <v>-500</v>
      </c>
      <c r="I83" s="106">
        <v>0</v>
      </c>
    </row>
    <row r="84" spans="1:9" ht="24">
      <c r="A84" s="88" t="s">
        <v>1155</v>
      </c>
      <c r="B84" s="88" t="s">
        <v>836</v>
      </c>
      <c r="C84" s="88" t="s">
        <v>1122</v>
      </c>
      <c r="D84" s="88" t="s">
        <v>1446</v>
      </c>
      <c r="E84" s="105" t="s">
        <v>1214</v>
      </c>
      <c r="F84" s="106">
        <v>8200000</v>
      </c>
      <c r="G84" s="106">
        <v>7060000</v>
      </c>
      <c r="H84" s="106">
        <v>7463323.25</v>
      </c>
      <c r="I84" s="106">
        <f t="shared" si="1"/>
        <v>105.71279390934845</v>
      </c>
    </row>
    <row r="85" spans="1:9" ht="36">
      <c r="A85" s="88" t="s">
        <v>1155</v>
      </c>
      <c r="B85" s="88" t="s">
        <v>837</v>
      </c>
      <c r="C85" s="88" t="s">
        <v>1122</v>
      </c>
      <c r="D85" s="88" t="s">
        <v>1446</v>
      </c>
      <c r="E85" s="105" t="s">
        <v>1216</v>
      </c>
      <c r="F85" s="106">
        <v>8200000</v>
      </c>
      <c r="G85" s="106">
        <v>7060000</v>
      </c>
      <c r="H85" s="106">
        <v>7463323.25</v>
      </c>
      <c r="I85" s="106">
        <f t="shared" si="1"/>
        <v>105.71279390934845</v>
      </c>
    </row>
    <row r="86" spans="1:9" ht="60">
      <c r="A86" s="88" t="s">
        <v>1155</v>
      </c>
      <c r="B86" s="88" t="s">
        <v>837</v>
      </c>
      <c r="C86" s="88" t="s">
        <v>1449</v>
      </c>
      <c r="D86" s="88" t="s">
        <v>1446</v>
      </c>
      <c r="E86" s="105" t="s">
        <v>838</v>
      </c>
      <c r="F86" s="106">
        <v>8200000</v>
      </c>
      <c r="G86" s="106">
        <v>7060000</v>
      </c>
      <c r="H86" s="106">
        <v>7369216.95</v>
      </c>
      <c r="I86" s="106">
        <f t="shared" si="1"/>
        <v>104.37984348441927</v>
      </c>
    </row>
    <row r="87" spans="1:9" ht="36">
      <c r="A87" s="88" t="s">
        <v>1155</v>
      </c>
      <c r="B87" s="88" t="s">
        <v>837</v>
      </c>
      <c r="C87" s="88" t="s">
        <v>1451</v>
      </c>
      <c r="D87" s="88" t="s">
        <v>1446</v>
      </c>
      <c r="E87" s="105" t="s">
        <v>839</v>
      </c>
      <c r="F87" s="106">
        <v>0</v>
      </c>
      <c r="G87" s="106">
        <v>0</v>
      </c>
      <c r="H87" s="106">
        <v>94258.16</v>
      </c>
      <c r="I87" s="106">
        <v>0</v>
      </c>
    </row>
    <row r="88" spans="1:9" ht="60">
      <c r="A88" s="88" t="s">
        <v>1155</v>
      </c>
      <c r="B88" s="88" t="s">
        <v>837</v>
      </c>
      <c r="C88" s="88" t="s">
        <v>1457</v>
      </c>
      <c r="D88" s="88" t="s">
        <v>1446</v>
      </c>
      <c r="E88" s="105" t="s">
        <v>840</v>
      </c>
      <c r="F88" s="106">
        <v>0</v>
      </c>
      <c r="G88" s="106">
        <v>0</v>
      </c>
      <c r="H88" s="106">
        <v>-151.86</v>
      </c>
      <c r="I88" s="106">
        <v>0</v>
      </c>
    </row>
    <row r="89" spans="1:9" ht="24">
      <c r="A89" s="88" t="s">
        <v>1119</v>
      </c>
      <c r="B89" s="88" t="s">
        <v>841</v>
      </c>
      <c r="C89" s="88" t="s">
        <v>1122</v>
      </c>
      <c r="D89" s="88" t="s">
        <v>1119</v>
      </c>
      <c r="E89" s="105" t="s">
        <v>1218</v>
      </c>
      <c r="F89" s="106">
        <v>10160000</v>
      </c>
      <c r="G89" s="106">
        <v>11095000</v>
      </c>
      <c r="H89" s="106">
        <v>11806517.17</v>
      </c>
      <c r="I89" s="106">
        <f t="shared" si="1"/>
        <v>106.41295331230285</v>
      </c>
    </row>
    <row r="90" spans="1:9" ht="24">
      <c r="A90" s="88" t="s">
        <v>1155</v>
      </c>
      <c r="B90" s="88" t="s">
        <v>842</v>
      </c>
      <c r="C90" s="88" t="s">
        <v>1122</v>
      </c>
      <c r="D90" s="88" t="s">
        <v>1446</v>
      </c>
      <c r="E90" s="105" t="s">
        <v>1220</v>
      </c>
      <c r="F90" s="106">
        <v>10160000</v>
      </c>
      <c r="G90" s="106">
        <v>11000000</v>
      </c>
      <c r="H90" s="106">
        <v>11711517.17</v>
      </c>
      <c r="I90" s="106">
        <f t="shared" si="1"/>
        <v>106.46833790909092</v>
      </c>
    </row>
    <row r="91" spans="1:9" ht="36">
      <c r="A91" s="88" t="s">
        <v>1155</v>
      </c>
      <c r="B91" s="88" t="s">
        <v>843</v>
      </c>
      <c r="C91" s="88" t="s">
        <v>1122</v>
      </c>
      <c r="D91" s="88" t="s">
        <v>1446</v>
      </c>
      <c r="E91" s="105" t="s">
        <v>1222</v>
      </c>
      <c r="F91" s="106">
        <v>10160000</v>
      </c>
      <c r="G91" s="106">
        <v>11000000</v>
      </c>
      <c r="H91" s="106">
        <v>11711517.17</v>
      </c>
      <c r="I91" s="106">
        <f t="shared" si="1"/>
        <v>106.46833790909092</v>
      </c>
    </row>
    <row r="92" spans="1:9" ht="72">
      <c r="A92" s="88" t="s">
        <v>1155</v>
      </c>
      <c r="B92" s="88" t="s">
        <v>843</v>
      </c>
      <c r="C92" s="88" t="s">
        <v>1449</v>
      </c>
      <c r="D92" s="88" t="s">
        <v>1446</v>
      </c>
      <c r="E92" s="107" t="s">
        <v>844</v>
      </c>
      <c r="F92" s="106">
        <v>10160000</v>
      </c>
      <c r="G92" s="106">
        <v>11000000</v>
      </c>
      <c r="H92" s="106">
        <v>11711517.17</v>
      </c>
      <c r="I92" s="106">
        <f t="shared" si="1"/>
        <v>106.46833790909092</v>
      </c>
    </row>
    <row r="93" spans="1:9" ht="36">
      <c r="A93" s="88" t="s">
        <v>1223</v>
      </c>
      <c r="B93" s="88" t="s">
        <v>845</v>
      </c>
      <c r="C93" s="88" t="s">
        <v>1122</v>
      </c>
      <c r="D93" s="88" t="s">
        <v>1446</v>
      </c>
      <c r="E93" s="105" t="s">
        <v>1225</v>
      </c>
      <c r="F93" s="106">
        <v>0</v>
      </c>
      <c r="G93" s="106">
        <v>95000</v>
      </c>
      <c r="H93" s="106">
        <v>95000</v>
      </c>
      <c r="I93" s="106">
        <f t="shared" si="1"/>
        <v>100</v>
      </c>
    </row>
    <row r="94" spans="1:9" ht="24">
      <c r="A94" s="88" t="s">
        <v>1223</v>
      </c>
      <c r="B94" s="88" t="s">
        <v>846</v>
      </c>
      <c r="C94" s="88" t="s">
        <v>1122</v>
      </c>
      <c r="D94" s="88" t="s">
        <v>1446</v>
      </c>
      <c r="E94" s="105" t="s">
        <v>1227</v>
      </c>
      <c r="F94" s="106">
        <v>0</v>
      </c>
      <c r="G94" s="106">
        <v>95000</v>
      </c>
      <c r="H94" s="106">
        <v>95000</v>
      </c>
      <c r="I94" s="106">
        <f t="shared" si="1"/>
        <v>100</v>
      </c>
    </row>
    <row r="95" spans="1:9" ht="24">
      <c r="A95" s="88" t="s">
        <v>1223</v>
      </c>
      <c r="B95" s="88" t="s">
        <v>846</v>
      </c>
      <c r="C95" s="88" t="s">
        <v>1449</v>
      </c>
      <c r="D95" s="88" t="s">
        <v>1446</v>
      </c>
      <c r="E95" s="105" t="s">
        <v>1227</v>
      </c>
      <c r="F95" s="106">
        <v>0</v>
      </c>
      <c r="G95" s="106">
        <v>95000</v>
      </c>
      <c r="H95" s="106">
        <v>95000</v>
      </c>
      <c r="I95" s="106">
        <f t="shared" si="1"/>
        <v>100</v>
      </c>
    </row>
    <row r="96" spans="1:9" ht="36">
      <c r="A96" s="88" t="s">
        <v>1155</v>
      </c>
      <c r="B96" s="88" t="s">
        <v>847</v>
      </c>
      <c r="C96" s="88" t="s">
        <v>1122</v>
      </c>
      <c r="D96" s="88" t="s">
        <v>1119</v>
      </c>
      <c r="E96" s="105" t="s">
        <v>1229</v>
      </c>
      <c r="F96" s="106">
        <v>0</v>
      </c>
      <c r="G96" s="106">
        <v>3881.17</v>
      </c>
      <c r="H96" s="106">
        <v>3881.17</v>
      </c>
      <c r="I96" s="106">
        <f t="shared" si="1"/>
        <v>100</v>
      </c>
    </row>
    <row r="97" spans="1:9" ht="24">
      <c r="A97" s="88" t="s">
        <v>1155</v>
      </c>
      <c r="B97" s="88" t="s">
        <v>848</v>
      </c>
      <c r="C97" s="88" t="s">
        <v>1122</v>
      </c>
      <c r="D97" s="88" t="s">
        <v>1446</v>
      </c>
      <c r="E97" s="105" t="s">
        <v>1231</v>
      </c>
      <c r="F97" s="106">
        <v>0</v>
      </c>
      <c r="G97" s="106">
        <v>3881.17</v>
      </c>
      <c r="H97" s="106">
        <v>3881.17</v>
      </c>
      <c r="I97" s="106">
        <f t="shared" si="1"/>
        <v>100</v>
      </c>
    </row>
    <row r="98" spans="1:9" ht="24">
      <c r="A98" s="88" t="s">
        <v>1155</v>
      </c>
      <c r="B98" s="88" t="s">
        <v>849</v>
      </c>
      <c r="C98" s="88" t="s">
        <v>1122</v>
      </c>
      <c r="D98" s="88" t="s">
        <v>1446</v>
      </c>
      <c r="E98" s="105" t="s">
        <v>1233</v>
      </c>
      <c r="F98" s="106">
        <v>0</v>
      </c>
      <c r="G98" s="106">
        <v>3881.17</v>
      </c>
      <c r="H98" s="106">
        <v>3881.17</v>
      </c>
      <c r="I98" s="106">
        <f t="shared" si="1"/>
        <v>100</v>
      </c>
    </row>
    <row r="99" spans="1:9" ht="24">
      <c r="A99" s="88" t="s">
        <v>1155</v>
      </c>
      <c r="B99" s="88" t="s">
        <v>850</v>
      </c>
      <c r="C99" s="88" t="s">
        <v>1122</v>
      </c>
      <c r="D99" s="88" t="s">
        <v>1446</v>
      </c>
      <c r="E99" s="105" t="s">
        <v>1235</v>
      </c>
      <c r="F99" s="106">
        <v>0</v>
      </c>
      <c r="G99" s="106">
        <v>3881.17</v>
      </c>
      <c r="H99" s="106">
        <v>3881.17</v>
      </c>
      <c r="I99" s="106">
        <f t="shared" si="1"/>
        <v>100</v>
      </c>
    </row>
    <row r="100" spans="1:9" ht="48">
      <c r="A100" s="88" t="s">
        <v>1155</v>
      </c>
      <c r="B100" s="88" t="s">
        <v>850</v>
      </c>
      <c r="C100" s="88" t="s">
        <v>1449</v>
      </c>
      <c r="D100" s="88" t="s">
        <v>1446</v>
      </c>
      <c r="E100" s="105" t="s">
        <v>851</v>
      </c>
      <c r="F100" s="106">
        <v>0</v>
      </c>
      <c r="G100" s="106">
        <v>3881.17</v>
      </c>
      <c r="H100" s="106">
        <v>3881.17</v>
      </c>
      <c r="I100" s="106">
        <f t="shared" si="1"/>
        <v>100</v>
      </c>
    </row>
    <row r="101" spans="1:9" ht="36">
      <c r="A101" s="88" t="s">
        <v>1236</v>
      </c>
      <c r="B101" s="88" t="s">
        <v>852</v>
      </c>
      <c r="C101" s="88" t="s">
        <v>1122</v>
      </c>
      <c r="D101" s="88" t="s">
        <v>1119</v>
      </c>
      <c r="E101" s="105" t="s">
        <v>1238</v>
      </c>
      <c r="F101" s="106">
        <v>19530000</v>
      </c>
      <c r="G101" s="106">
        <v>17323000</v>
      </c>
      <c r="H101" s="106">
        <v>17880657.11</v>
      </c>
      <c r="I101" s="106">
        <f t="shared" si="1"/>
        <v>103.21917167927033</v>
      </c>
    </row>
    <row r="102" spans="1:9" ht="72">
      <c r="A102" s="88" t="s">
        <v>1236</v>
      </c>
      <c r="B102" s="88" t="s">
        <v>853</v>
      </c>
      <c r="C102" s="88" t="s">
        <v>1122</v>
      </c>
      <c r="D102" s="88" t="s">
        <v>854</v>
      </c>
      <c r="E102" s="107" t="s">
        <v>1240</v>
      </c>
      <c r="F102" s="106">
        <v>19500000</v>
      </c>
      <c r="G102" s="106">
        <v>17323000</v>
      </c>
      <c r="H102" s="106">
        <v>17880657.11</v>
      </c>
      <c r="I102" s="106">
        <f t="shared" si="1"/>
        <v>103.21917167927033</v>
      </c>
    </row>
    <row r="103" spans="1:9" ht="60">
      <c r="A103" s="88" t="s">
        <v>1236</v>
      </c>
      <c r="B103" s="88" t="s">
        <v>855</v>
      </c>
      <c r="C103" s="88" t="s">
        <v>1122</v>
      </c>
      <c r="D103" s="88" t="s">
        <v>854</v>
      </c>
      <c r="E103" s="105" t="s">
        <v>1242</v>
      </c>
      <c r="F103" s="106">
        <v>8500000</v>
      </c>
      <c r="G103" s="106">
        <v>8500000</v>
      </c>
      <c r="H103" s="106">
        <v>8970266.63</v>
      </c>
      <c r="I103" s="106">
        <f t="shared" si="1"/>
        <v>105.53254858823531</v>
      </c>
    </row>
    <row r="104" spans="1:9" ht="72">
      <c r="A104" s="88" t="s">
        <v>1236</v>
      </c>
      <c r="B104" s="88" t="s">
        <v>856</v>
      </c>
      <c r="C104" s="88" t="s">
        <v>1122</v>
      </c>
      <c r="D104" s="88" t="s">
        <v>854</v>
      </c>
      <c r="E104" s="107" t="s">
        <v>1244</v>
      </c>
      <c r="F104" s="106">
        <v>8500000</v>
      </c>
      <c r="G104" s="106">
        <v>8500000</v>
      </c>
      <c r="H104" s="106">
        <v>8970266.63</v>
      </c>
      <c r="I104" s="106">
        <f t="shared" si="1"/>
        <v>105.53254858823531</v>
      </c>
    </row>
    <row r="105" spans="1:9" ht="72">
      <c r="A105" s="88" t="s">
        <v>1236</v>
      </c>
      <c r="B105" s="88" t="s">
        <v>857</v>
      </c>
      <c r="C105" s="88" t="s">
        <v>1122</v>
      </c>
      <c r="D105" s="88" t="s">
        <v>854</v>
      </c>
      <c r="E105" s="107" t="s">
        <v>1246</v>
      </c>
      <c r="F105" s="106">
        <v>0</v>
      </c>
      <c r="G105" s="106">
        <v>73000</v>
      </c>
      <c r="H105" s="106">
        <v>69287</v>
      </c>
      <c r="I105" s="106">
        <f t="shared" si="1"/>
        <v>94.91369863013699</v>
      </c>
    </row>
    <row r="106" spans="1:9" ht="60">
      <c r="A106" s="88" t="s">
        <v>1236</v>
      </c>
      <c r="B106" s="88" t="s">
        <v>858</v>
      </c>
      <c r="C106" s="88" t="s">
        <v>1122</v>
      </c>
      <c r="D106" s="88" t="s">
        <v>854</v>
      </c>
      <c r="E106" s="105" t="s">
        <v>1248</v>
      </c>
      <c r="F106" s="106">
        <v>0</v>
      </c>
      <c r="G106" s="106">
        <v>73000</v>
      </c>
      <c r="H106" s="106">
        <v>69287</v>
      </c>
      <c r="I106" s="106">
        <f t="shared" si="1"/>
        <v>94.91369863013699</v>
      </c>
    </row>
    <row r="107" spans="1:9" ht="72">
      <c r="A107" s="88" t="s">
        <v>1236</v>
      </c>
      <c r="B107" s="88" t="s">
        <v>858</v>
      </c>
      <c r="C107" s="88" t="s">
        <v>859</v>
      </c>
      <c r="D107" s="88" t="s">
        <v>854</v>
      </c>
      <c r="E107" s="107" t="s">
        <v>860</v>
      </c>
      <c r="F107" s="106">
        <v>0</v>
      </c>
      <c r="G107" s="106">
        <v>22651</v>
      </c>
      <c r="H107" s="106">
        <v>22500</v>
      </c>
      <c r="I107" s="106">
        <f t="shared" si="1"/>
        <v>99.33336276544082</v>
      </c>
    </row>
    <row r="108" spans="1:9" ht="72">
      <c r="A108" s="88" t="s">
        <v>1236</v>
      </c>
      <c r="B108" s="88" t="s">
        <v>858</v>
      </c>
      <c r="C108" s="88" t="s">
        <v>861</v>
      </c>
      <c r="D108" s="88" t="s">
        <v>854</v>
      </c>
      <c r="E108" s="107" t="s">
        <v>862</v>
      </c>
      <c r="F108" s="106">
        <v>0</v>
      </c>
      <c r="G108" s="106">
        <v>11500</v>
      </c>
      <c r="H108" s="106">
        <v>11500</v>
      </c>
      <c r="I108" s="106">
        <f t="shared" si="1"/>
        <v>100</v>
      </c>
    </row>
    <row r="109" spans="1:9" ht="72">
      <c r="A109" s="88" t="s">
        <v>1236</v>
      </c>
      <c r="B109" s="88" t="s">
        <v>858</v>
      </c>
      <c r="C109" s="88" t="s">
        <v>863</v>
      </c>
      <c r="D109" s="88" t="s">
        <v>854</v>
      </c>
      <c r="E109" s="107" t="s">
        <v>864</v>
      </c>
      <c r="F109" s="106">
        <v>0</v>
      </c>
      <c r="G109" s="106">
        <v>38849</v>
      </c>
      <c r="H109" s="106">
        <v>35287</v>
      </c>
      <c r="I109" s="106">
        <f t="shared" si="1"/>
        <v>90.83116682540091</v>
      </c>
    </row>
    <row r="110" spans="1:9" ht="36">
      <c r="A110" s="88" t="s">
        <v>1236</v>
      </c>
      <c r="B110" s="88" t="s">
        <v>865</v>
      </c>
      <c r="C110" s="88" t="s">
        <v>1122</v>
      </c>
      <c r="D110" s="88" t="s">
        <v>854</v>
      </c>
      <c r="E110" s="105" t="s">
        <v>1250</v>
      </c>
      <c r="F110" s="106">
        <v>11000000</v>
      </c>
      <c r="G110" s="106">
        <v>8750000</v>
      </c>
      <c r="H110" s="106">
        <v>8841103.48</v>
      </c>
      <c r="I110" s="106">
        <f t="shared" si="1"/>
        <v>101.04118262857142</v>
      </c>
    </row>
    <row r="111" spans="1:9" ht="36">
      <c r="A111" s="88" t="s">
        <v>1236</v>
      </c>
      <c r="B111" s="88" t="s">
        <v>866</v>
      </c>
      <c r="C111" s="88" t="s">
        <v>1122</v>
      </c>
      <c r="D111" s="88" t="s">
        <v>854</v>
      </c>
      <c r="E111" s="105" t="s">
        <v>1252</v>
      </c>
      <c r="F111" s="106">
        <v>11000000</v>
      </c>
      <c r="G111" s="106">
        <v>8750000</v>
      </c>
      <c r="H111" s="106">
        <v>8841103.48</v>
      </c>
      <c r="I111" s="106">
        <f t="shared" si="1"/>
        <v>101.04118262857142</v>
      </c>
    </row>
    <row r="112" spans="1:9" ht="36">
      <c r="A112" s="88" t="s">
        <v>1236</v>
      </c>
      <c r="B112" s="88" t="s">
        <v>866</v>
      </c>
      <c r="C112" s="88" t="s">
        <v>867</v>
      </c>
      <c r="D112" s="88" t="s">
        <v>854</v>
      </c>
      <c r="E112" s="105" t="s">
        <v>868</v>
      </c>
      <c r="F112" s="106">
        <v>5600000</v>
      </c>
      <c r="G112" s="106">
        <v>5550000</v>
      </c>
      <c r="H112" s="106">
        <v>5511863.44</v>
      </c>
      <c r="I112" s="106">
        <f t="shared" si="1"/>
        <v>99.31285477477478</v>
      </c>
    </row>
    <row r="113" spans="1:9" ht="60">
      <c r="A113" s="88" t="s">
        <v>1236</v>
      </c>
      <c r="B113" s="88" t="s">
        <v>866</v>
      </c>
      <c r="C113" s="88" t="s">
        <v>859</v>
      </c>
      <c r="D113" s="88" t="s">
        <v>854</v>
      </c>
      <c r="E113" s="105" t="s">
        <v>869</v>
      </c>
      <c r="F113" s="106">
        <v>5400000</v>
      </c>
      <c r="G113" s="106">
        <v>3200000</v>
      </c>
      <c r="H113" s="106">
        <v>3329240.04</v>
      </c>
      <c r="I113" s="106">
        <f t="shared" si="1"/>
        <v>104.03875124999999</v>
      </c>
    </row>
    <row r="114" spans="1:9" ht="24">
      <c r="A114" s="88" t="s">
        <v>1236</v>
      </c>
      <c r="B114" s="88" t="s">
        <v>870</v>
      </c>
      <c r="C114" s="88" t="s">
        <v>1122</v>
      </c>
      <c r="D114" s="88" t="s">
        <v>854</v>
      </c>
      <c r="E114" s="105" t="s">
        <v>1254</v>
      </c>
      <c r="F114" s="106">
        <v>30000</v>
      </c>
      <c r="G114" s="106">
        <v>0</v>
      </c>
      <c r="H114" s="106">
        <v>0</v>
      </c>
      <c r="I114" s="106">
        <v>0</v>
      </c>
    </row>
    <row r="115" spans="1:9" ht="36">
      <c r="A115" s="88" t="s">
        <v>1236</v>
      </c>
      <c r="B115" s="88" t="s">
        <v>871</v>
      </c>
      <c r="C115" s="88" t="s">
        <v>1122</v>
      </c>
      <c r="D115" s="88" t="s">
        <v>854</v>
      </c>
      <c r="E115" s="105" t="s">
        <v>1256</v>
      </c>
      <c r="F115" s="106">
        <v>30000</v>
      </c>
      <c r="G115" s="106">
        <v>0</v>
      </c>
      <c r="H115" s="106">
        <v>0</v>
      </c>
      <c r="I115" s="106">
        <v>0</v>
      </c>
    </row>
    <row r="116" spans="1:9" ht="48">
      <c r="A116" s="88" t="s">
        <v>1236</v>
      </c>
      <c r="B116" s="88" t="s">
        <v>872</v>
      </c>
      <c r="C116" s="88" t="s">
        <v>1122</v>
      </c>
      <c r="D116" s="88" t="s">
        <v>854</v>
      </c>
      <c r="E116" s="105" t="s">
        <v>1258</v>
      </c>
      <c r="F116" s="106">
        <v>30000</v>
      </c>
      <c r="G116" s="106">
        <v>0</v>
      </c>
      <c r="H116" s="106">
        <v>0</v>
      </c>
      <c r="I116" s="106">
        <v>0</v>
      </c>
    </row>
    <row r="117" spans="1:9" ht="24">
      <c r="A117" s="88" t="s">
        <v>1259</v>
      </c>
      <c r="B117" s="88" t="s">
        <v>873</v>
      </c>
      <c r="C117" s="88" t="s">
        <v>1122</v>
      </c>
      <c r="D117" s="88" t="s">
        <v>1119</v>
      </c>
      <c r="E117" s="105" t="s">
        <v>1261</v>
      </c>
      <c r="F117" s="106">
        <v>109000</v>
      </c>
      <c r="G117" s="106">
        <v>1089000</v>
      </c>
      <c r="H117" s="106">
        <v>1110595.7</v>
      </c>
      <c r="I117" s="106">
        <f t="shared" si="1"/>
        <v>101.98307621671259</v>
      </c>
    </row>
    <row r="118" spans="1:9" ht="24">
      <c r="A118" s="88" t="s">
        <v>1259</v>
      </c>
      <c r="B118" s="88" t="s">
        <v>874</v>
      </c>
      <c r="C118" s="88" t="s">
        <v>1122</v>
      </c>
      <c r="D118" s="88" t="s">
        <v>854</v>
      </c>
      <c r="E118" s="105" t="s">
        <v>1263</v>
      </c>
      <c r="F118" s="106">
        <v>109000</v>
      </c>
      <c r="G118" s="106">
        <v>1089000</v>
      </c>
      <c r="H118" s="106">
        <v>1110595.7</v>
      </c>
      <c r="I118" s="106">
        <f t="shared" si="1"/>
        <v>101.98307621671259</v>
      </c>
    </row>
    <row r="119" spans="1:9" ht="24">
      <c r="A119" s="88" t="s">
        <v>1259</v>
      </c>
      <c r="B119" s="88" t="s">
        <v>875</v>
      </c>
      <c r="C119" s="88" t="s">
        <v>1122</v>
      </c>
      <c r="D119" s="88" t="s">
        <v>854</v>
      </c>
      <c r="E119" s="105" t="s">
        <v>1265</v>
      </c>
      <c r="F119" s="106">
        <v>2500</v>
      </c>
      <c r="G119" s="106">
        <v>22000</v>
      </c>
      <c r="H119" s="106">
        <v>21767.2</v>
      </c>
      <c r="I119" s="106">
        <f t="shared" si="1"/>
        <v>98.94181818181819</v>
      </c>
    </row>
    <row r="120" spans="1:9" ht="60">
      <c r="A120" s="88" t="s">
        <v>1259</v>
      </c>
      <c r="B120" s="88" t="s">
        <v>875</v>
      </c>
      <c r="C120" s="88" t="s">
        <v>876</v>
      </c>
      <c r="D120" s="88" t="s">
        <v>854</v>
      </c>
      <c r="E120" s="105" t="s">
        <v>877</v>
      </c>
      <c r="F120" s="106">
        <v>2500</v>
      </c>
      <c r="G120" s="106">
        <v>22000</v>
      </c>
      <c r="H120" s="106">
        <v>21767.2</v>
      </c>
      <c r="I120" s="106">
        <f t="shared" si="1"/>
        <v>98.94181818181819</v>
      </c>
    </row>
    <row r="121" spans="1:9" ht="24">
      <c r="A121" s="88" t="s">
        <v>1259</v>
      </c>
      <c r="B121" s="88" t="s">
        <v>878</v>
      </c>
      <c r="C121" s="88" t="s">
        <v>1122</v>
      </c>
      <c r="D121" s="88" t="s">
        <v>854</v>
      </c>
      <c r="E121" s="105" t="s">
        <v>1267</v>
      </c>
      <c r="F121" s="106">
        <v>0</v>
      </c>
      <c r="G121" s="106">
        <v>769400</v>
      </c>
      <c r="H121" s="106">
        <v>769566.13</v>
      </c>
      <c r="I121" s="106">
        <f t="shared" si="1"/>
        <v>100.02159214972706</v>
      </c>
    </row>
    <row r="122" spans="1:9" ht="60">
      <c r="A122" s="88" t="s">
        <v>1259</v>
      </c>
      <c r="B122" s="88" t="s">
        <v>878</v>
      </c>
      <c r="C122" s="88" t="s">
        <v>876</v>
      </c>
      <c r="D122" s="88" t="s">
        <v>854</v>
      </c>
      <c r="E122" s="105" t="s">
        <v>879</v>
      </c>
      <c r="F122" s="106">
        <v>0</v>
      </c>
      <c r="G122" s="106">
        <v>769400</v>
      </c>
      <c r="H122" s="106">
        <v>769566.13</v>
      </c>
      <c r="I122" s="106">
        <f t="shared" si="1"/>
        <v>100.02159214972706</v>
      </c>
    </row>
    <row r="123" spans="1:9" ht="24">
      <c r="A123" s="88" t="s">
        <v>1259</v>
      </c>
      <c r="B123" s="88" t="s">
        <v>880</v>
      </c>
      <c r="C123" s="88" t="s">
        <v>1122</v>
      </c>
      <c r="D123" s="88" t="s">
        <v>854</v>
      </c>
      <c r="E123" s="105" t="s">
        <v>1269</v>
      </c>
      <c r="F123" s="106">
        <v>106500</v>
      </c>
      <c r="G123" s="106">
        <v>297600</v>
      </c>
      <c r="H123" s="106">
        <v>319262.37</v>
      </c>
      <c r="I123" s="106">
        <f t="shared" si="1"/>
        <v>107.27902217741936</v>
      </c>
    </row>
    <row r="124" spans="1:9" ht="48">
      <c r="A124" s="88" t="s">
        <v>1259</v>
      </c>
      <c r="B124" s="88" t="s">
        <v>880</v>
      </c>
      <c r="C124" s="88" t="s">
        <v>876</v>
      </c>
      <c r="D124" s="88" t="s">
        <v>854</v>
      </c>
      <c r="E124" s="105" t="s">
        <v>881</v>
      </c>
      <c r="F124" s="106">
        <v>106500</v>
      </c>
      <c r="G124" s="106">
        <v>297600</v>
      </c>
      <c r="H124" s="106">
        <v>319262.37</v>
      </c>
      <c r="I124" s="106">
        <f t="shared" si="1"/>
        <v>107.27902217741936</v>
      </c>
    </row>
    <row r="125" spans="1:9" ht="36">
      <c r="A125" s="88" t="s">
        <v>1119</v>
      </c>
      <c r="B125" s="88" t="s">
        <v>882</v>
      </c>
      <c r="C125" s="88" t="s">
        <v>1122</v>
      </c>
      <c r="D125" s="88" t="s">
        <v>1119</v>
      </c>
      <c r="E125" s="105" t="s">
        <v>1271</v>
      </c>
      <c r="F125" s="106">
        <v>0</v>
      </c>
      <c r="G125" s="106">
        <v>20635.08</v>
      </c>
      <c r="H125" s="106">
        <v>20635.08</v>
      </c>
      <c r="I125" s="106">
        <f t="shared" si="1"/>
        <v>100</v>
      </c>
    </row>
    <row r="126" spans="1:9" ht="24">
      <c r="A126" s="88" t="s">
        <v>1119</v>
      </c>
      <c r="B126" s="88" t="s">
        <v>883</v>
      </c>
      <c r="C126" s="88" t="s">
        <v>1122</v>
      </c>
      <c r="D126" s="88" t="s">
        <v>884</v>
      </c>
      <c r="E126" s="105" t="s">
        <v>1273</v>
      </c>
      <c r="F126" s="106">
        <v>0</v>
      </c>
      <c r="G126" s="106">
        <v>20635.08</v>
      </c>
      <c r="H126" s="106">
        <v>20635.08</v>
      </c>
      <c r="I126" s="106">
        <f t="shared" si="1"/>
        <v>100</v>
      </c>
    </row>
    <row r="127" spans="1:9" ht="24">
      <c r="A127" s="88" t="s">
        <v>1236</v>
      </c>
      <c r="B127" s="88" t="s">
        <v>885</v>
      </c>
      <c r="C127" s="88" t="s">
        <v>1122</v>
      </c>
      <c r="D127" s="88" t="s">
        <v>884</v>
      </c>
      <c r="E127" s="105" t="s">
        <v>1275</v>
      </c>
      <c r="F127" s="106">
        <v>0</v>
      </c>
      <c r="G127" s="106">
        <v>9618.15</v>
      </c>
      <c r="H127" s="106">
        <v>9618.15</v>
      </c>
      <c r="I127" s="106">
        <f t="shared" si="1"/>
        <v>100</v>
      </c>
    </row>
    <row r="128" spans="1:9" ht="36">
      <c r="A128" s="88" t="s">
        <v>1236</v>
      </c>
      <c r="B128" s="88" t="s">
        <v>886</v>
      </c>
      <c r="C128" s="88" t="s">
        <v>1122</v>
      </c>
      <c r="D128" s="88" t="s">
        <v>884</v>
      </c>
      <c r="E128" s="105" t="s">
        <v>1277</v>
      </c>
      <c r="F128" s="106">
        <v>0</v>
      </c>
      <c r="G128" s="106">
        <v>9618.15</v>
      </c>
      <c r="H128" s="106">
        <v>9618.15</v>
      </c>
      <c r="I128" s="106">
        <f t="shared" si="1"/>
        <v>100</v>
      </c>
    </row>
    <row r="129" spans="1:9" ht="24">
      <c r="A129" s="88" t="s">
        <v>1119</v>
      </c>
      <c r="B129" s="88" t="s">
        <v>887</v>
      </c>
      <c r="C129" s="88" t="s">
        <v>1122</v>
      </c>
      <c r="D129" s="88" t="s">
        <v>884</v>
      </c>
      <c r="E129" s="105" t="s">
        <v>1279</v>
      </c>
      <c r="F129" s="106">
        <v>0</v>
      </c>
      <c r="G129" s="106">
        <v>11016.93</v>
      </c>
      <c r="H129" s="106">
        <v>11016.93</v>
      </c>
      <c r="I129" s="106">
        <f t="shared" si="1"/>
        <v>100</v>
      </c>
    </row>
    <row r="130" spans="1:9" ht="24">
      <c r="A130" s="88" t="s">
        <v>1119</v>
      </c>
      <c r="B130" s="88" t="s">
        <v>888</v>
      </c>
      <c r="C130" s="88" t="s">
        <v>1122</v>
      </c>
      <c r="D130" s="88" t="s">
        <v>884</v>
      </c>
      <c r="E130" s="105" t="s">
        <v>1281</v>
      </c>
      <c r="F130" s="106">
        <v>0</v>
      </c>
      <c r="G130" s="106">
        <v>11016.93</v>
      </c>
      <c r="H130" s="106">
        <v>11016.93</v>
      </c>
      <c r="I130" s="106">
        <f t="shared" si="1"/>
        <v>100</v>
      </c>
    </row>
    <row r="131" spans="1:9" ht="24">
      <c r="A131" s="88" t="s">
        <v>1125</v>
      </c>
      <c r="B131" s="88" t="s">
        <v>888</v>
      </c>
      <c r="C131" s="88" t="s">
        <v>1122</v>
      </c>
      <c r="D131" s="88" t="s">
        <v>884</v>
      </c>
      <c r="E131" s="105" t="s">
        <v>1281</v>
      </c>
      <c r="F131" s="106">
        <v>0</v>
      </c>
      <c r="G131" s="106">
        <v>1016.93</v>
      </c>
      <c r="H131" s="106">
        <v>1016.93</v>
      </c>
      <c r="I131" s="106">
        <f t="shared" si="1"/>
        <v>100</v>
      </c>
    </row>
    <row r="132" spans="1:9" ht="24">
      <c r="A132" s="88" t="s">
        <v>1236</v>
      </c>
      <c r="B132" s="88" t="s">
        <v>888</v>
      </c>
      <c r="C132" s="88" t="s">
        <v>1122</v>
      </c>
      <c r="D132" s="88" t="s">
        <v>884</v>
      </c>
      <c r="E132" s="105" t="s">
        <v>1281</v>
      </c>
      <c r="F132" s="106">
        <v>0</v>
      </c>
      <c r="G132" s="106">
        <v>10000</v>
      </c>
      <c r="H132" s="106">
        <v>10000</v>
      </c>
      <c r="I132" s="106">
        <f t="shared" si="1"/>
        <v>100</v>
      </c>
    </row>
    <row r="133" spans="1:9" ht="24">
      <c r="A133" s="88" t="s">
        <v>1236</v>
      </c>
      <c r="B133" s="88" t="s">
        <v>889</v>
      </c>
      <c r="C133" s="88" t="s">
        <v>1122</v>
      </c>
      <c r="D133" s="88" t="s">
        <v>1119</v>
      </c>
      <c r="E133" s="105" t="s">
        <v>1283</v>
      </c>
      <c r="F133" s="106">
        <v>3200000</v>
      </c>
      <c r="G133" s="106">
        <v>3762514.08</v>
      </c>
      <c r="H133" s="106">
        <v>3941574.09</v>
      </c>
      <c r="I133" s="106">
        <f t="shared" si="1"/>
        <v>104.75905222393213</v>
      </c>
    </row>
    <row r="134" spans="1:9" ht="72">
      <c r="A134" s="88" t="s">
        <v>1236</v>
      </c>
      <c r="B134" s="88" t="s">
        <v>890</v>
      </c>
      <c r="C134" s="88" t="s">
        <v>1122</v>
      </c>
      <c r="D134" s="88" t="s">
        <v>1119</v>
      </c>
      <c r="E134" s="107" t="s">
        <v>1285</v>
      </c>
      <c r="F134" s="106">
        <v>1000000</v>
      </c>
      <c r="G134" s="106">
        <v>3046221.16</v>
      </c>
      <c r="H134" s="106">
        <v>3046221.16</v>
      </c>
      <c r="I134" s="106">
        <f t="shared" si="1"/>
        <v>100</v>
      </c>
    </row>
    <row r="135" spans="1:9" ht="84">
      <c r="A135" s="88" t="s">
        <v>1236</v>
      </c>
      <c r="B135" s="88" t="s">
        <v>891</v>
      </c>
      <c r="C135" s="88" t="s">
        <v>1122</v>
      </c>
      <c r="D135" s="88" t="s">
        <v>892</v>
      </c>
      <c r="E135" s="107" t="s">
        <v>1287</v>
      </c>
      <c r="F135" s="106">
        <v>1000000</v>
      </c>
      <c r="G135" s="106">
        <v>3046221.16</v>
      </c>
      <c r="H135" s="106">
        <v>3046221.16</v>
      </c>
      <c r="I135" s="106">
        <f t="shared" si="1"/>
        <v>100</v>
      </c>
    </row>
    <row r="136" spans="1:9" ht="72">
      <c r="A136" s="88" t="s">
        <v>1236</v>
      </c>
      <c r="B136" s="88" t="s">
        <v>893</v>
      </c>
      <c r="C136" s="88" t="s">
        <v>1122</v>
      </c>
      <c r="D136" s="88" t="s">
        <v>892</v>
      </c>
      <c r="E136" s="107" t="s">
        <v>894</v>
      </c>
      <c r="F136" s="106">
        <v>1000000</v>
      </c>
      <c r="G136" s="106">
        <v>3046221.16</v>
      </c>
      <c r="H136" s="106">
        <v>3046221.16</v>
      </c>
      <c r="I136" s="106">
        <f t="shared" si="1"/>
        <v>100</v>
      </c>
    </row>
    <row r="137" spans="1:9" ht="24">
      <c r="A137" s="88" t="s">
        <v>1236</v>
      </c>
      <c r="B137" s="88" t="s">
        <v>895</v>
      </c>
      <c r="C137" s="88" t="s">
        <v>1122</v>
      </c>
      <c r="D137" s="88" t="s">
        <v>896</v>
      </c>
      <c r="E137" s="105" t="s">
        <v>1289</v>
      </c>
      <c r="F137" s="106">
        <v>2200000</v>
      </c>
      <c r="G137" s="106">
        <v>716292.92</v>
      </c>
      <c r="H137" s="106">
        <v>895352.93</v>
      </c>
      <c r="I137" s="106">
        <f t="shared" si="1"/>
        <v>124.99815438633681</v>
      </c>
    </row>
    <row r="138" spans="1:9" ht="24">
      <c r="A138" s="88" t="s">
        <v>1236</v>
      </c>
      <c r="B138" s="88" t="s">
        <v>897</v>
      </c>
      <c r="C138" s="88" t="s">
        <v>1122</v>
      </c>
      <c r="D138" s="88" t="s">
        <v>896</v>
      </c>
      <c r="E138" s="105" t="s">
        <v>1291</v>
      </c>
      <c r="F138" s="106">
        <v>2200000</v>
      </c>
      <c r="G138" s="106">
        <v>716292.92</v>
      </c>
      <c r="H138" s="106">
        <v>895352.93</v>
      </c>
      <c r="I138" s="106">
        <f t="shared" si="1"/>
        <v>124.99815438633681</v>
      </c>
    </row>
    <row r="139" spans="1:9" ht="36">
      <c r="A139" s="88" t="s">
        <v>1236</v>
      </c>
      <c r="B139" s="88" t="s">
        <v>898</v>
      </c>
      <c r="C139" s="88" t="s">
        <v>1122</v>
      </c>
      <c r="D139" s="88" t="s">
        <v>896</v>
      </c>
      <c r="E139" s="105" t="s">
        <v>1293</v>
      </c>
      <c r="F139" s="106">
        <v>2200000</v>
      </c>
      <c r="G139" s="106">
        <v>716292.92</v>
      </c>
      <c r="H139" s="106">
        <v>895352.93</v>
      </c>
      <c r="I139" s="106">
        <f t="shared" si="1"/>
        <v>124.99815438633681</v>
      </c>
    </row>
    <row r="140" spans="1:9" ht="24">
      <c r="A140" s="88" t="s">
        <v>1119</v>
      </c>
      <c r="B140" s="88" t="s">
        <v>899</v>
      </c>
      <c r="C140" s="88" t="s">
        <v>1122</v>
      </c>
      <c r="D140" s="88" t="s">
        <v>1119</v>
      </c>
      <c r="E140" s="105" t="s">
        <v>1295</v>
      </c>
      <c r="F140" s="106">
        <v>4040000</v>
      </c>
      <c r="G140" s="106">
        <v>3900000</v>
      </c>
      <c r="H140" s="106">
        <v>4425489.59</v>
      </c>
      <c r="I140" s="106">
        <f t="shared" si="1"/>
        <v>113.47409205128204</v>
      </c>
    </row>
    <row r="141" spans="1:9" ht="24">
      <c r="A141" s="88" t="s">
        <v>1155</v>
      </c>
      <c r="B141" s="88" t="s">
        <v>900</v>
      </c>
      <c r="C141" s="88" t="s">
        <v>1122</v>
      </c>
      <c r="D141" s="88" t="s">
        <v>901</v>
      </c>
      <c r="E141" s="105" t="s">
        <v>1297</v>
      </c>
      <c r="F141" s="106">
        <v>152000</v>
      </c>
      <c r="G141" s="106">
        <v>109801.75</v>
      </c>
      <c r="H141" s="106">
        <v>121315.93</v>
      </c>
      <c r="I141" s="106">
        <f aca="true" t="shared" si="2" ref="I141:I201">H141/G141*100</f>
        <v>110.48633560029782</v>
      </c>
    </row>
    <row r="142" spans="1:9" ht="60">
      <c r="A142" s="88" t="s">
        <v>1155</v>
      </c>
      <c r="B142" s="88" t="s">
        <v>902</v>
      </c>
      <c r="C142" s="88" t="s">
        <v>1122</v>
      </c>
      <c r="D142" s="88" t="s">
        <v>901</v>
      </c>
      <c r="E142" s="107" t="s">
        <v>1299</v>
      </c>
      <c r="F142" s="106">
        <v>152000</v>
      </c>
      <c r="G142" s="106">
        <v>109501.74</v>
      </c>
      <c r="H142" s="106">
        <v>120865.92</v>
      </c>
      <c r="I142" s="106">
        <f t="shared" si="2"/>
        <v>110.37808166335988</v>
      </c>
    </row>
    <row r="143" spans="1:9" ht="60">
      <c r="A143" s="88" t="s">
        <v>1155</v>
      </c>
      <c r="B143" s="88" t="s">
        <v>902</v>
      </c>
      <c r="C143" s="88" t="s">
        <v>876</v>
      </c>
      <c r="D143" s="88" t="s">
        <v>901</v>
      </c>
      <c r="E143" s="105" t="s">
        <v>903</v>
      </c>
      <c r="F143" s="106">
        <v>152000</v>
      </c>
      <c r="G143" s="106">
        <v>109501.74</v>
      </c>
      <c r="H143" s="106">
        <v>120865.92</v>
      </c>
      <c r="I143" s="106">
        <f t="shared" si="2"/>
        <v>110.37808166335988</v>
      </c>
    </row>
    <row r="144" spans="1:9" ht="48">
      <c r="A144" s="88" t="s">
        <v>1155</v>
      </c>
      <c r="B144" s="88" t="s">
        <v>904</v>
      </c>
      <c r="C144" s="88" t="s">
        <v>1122</v>
      </c>
      <c r="D144" s="88" t="s">
        <v>901</v>
      </c>
      <c r="E144" s="105" t="s">
        <v>1301</v>
      </c>
      <c r="F144" s="106">
        <v>0</v>
      </c>
      <c r="G144" s="106">
        <v>300.01</v>
      </c>
      <c r="H144" s="106">
        <v>450.01</v>
      </c>
      <c r="I144" s="106">
        <f t="shared" si="2"/>
        <v>149.99833338888703</v>
      </c>
    </row>
    <row r="145" spans="1:9" ht="84">
      <c r="A145" s="88" t="s">
        <v>1155</v>
      </c>
      <c r="B145" s="88" t="s">
        <v>904</v>
      </c>
      <c r="C145" s="88" t="s">
        <v>876</v>
      </c>
      <c r="D145" s="88" t="s">
        <v>901</v>
      </c>
      <c r="E145" s="107" t="s">
        <v>905</v>
      </c>
      <c r="F145" s="106">
        <v>0</v>
      </c>
      <c r="G145" s="106">
        <v>300.01</v>
      </c>
      <c r="H145" s="106">
        <v>450.01</v>
      </c>
      <c r="I145" s="106">
        <f t="shared" si="2"/>
        <v>149.99833338888703</v>
      </c>
    </row>
    <row r="146" spans="1:9" ht="48">
      <c r="A146" s="88" t="s">
        <v>1155</v>
      </c>
      <c r="B146" s="88" t="s">
        <v>906</v>
      </c>
      <c r="C146" s="88" t="s">
        <v>1122</v>
      </c>
      <c r="D146" s="88" t="s">
        <v>901</v>
      </c>
      <c r="E146" s="105" t="s">
        <v>1303</v>
      </c>
      <c r="F146" s="106">
        <v>400000</v>
      </c>
      <c r="G146" s="106">
        <v>687088.53</v>
      </c>
      <c r="H146" s="106">
        <v>727088.53</v>
      </c>
      <c r="I146" s="106">
        <f t="shared" si="2"/>
        <v>105.82166609592507</v>
      </c>
    </row>
    <row r="147" spans="1:9" ht="84">
      <c r="A147" s="88" t="s">
        <v>1155</v>
      </c>
      <c r="B147" s="88" t="s">
        <v>906</v>
      </c>
      <c r="C147" s="88" t="s">
        <v>876</v>
      </c>
      <c r="D147" s="88" t="s">
        <v>901</v>
      </c>
      <c r="E147" s="107" t="s">
        <v>907</v>
      </c>
      <c r="F147" s="106">
        <v>400000</v>
      </c>
      <c r="G147" s="106">
        <v>687088.53</v>
      </c>
      <c r="H147" s="106">
        <v>727088.53</v>
      </c>
      <c r="I147" s="106">
        <f t="shared" si="2"/>
        <v>105.82166609592507</v>
      </c>
    </row>
    <row r="148" spans="1:9" ht="48">
      <c r="A148" s="88" t="s">
        <v>1119</v>
      </c>
      <c r="B148" s="88" t="s">
        <v>908</v>
      </c>
      <c r="C148" s="88" t="s">
        <v>1122</v>
      </c>
      <c r="D148" s="88" t="s">
        <v>901</v>
      </c>
      <c r="E148" s="105" t="s">
        <v>1305</v>
      </c>
      <c r="F148" s="106">
        <v>0</v>
      </c>
      <c r="G148" s="106">
        <v>223636.67</v>
      </c>
      <c r="H148" s="106">
        <v>223636.67</v>
      </c>
      <c r="I148" s="106">
        <f t="shared" si="2"/>
        <v>100</v>
      </c>
    </row>
    <row r="149" spans="1:9" ht="48">
      <c r="A149" s="88" t="s">
        <v>1119</v>
      </c>
      <c r="B149" s="88" t="s">
        <v>909</v>
      </c>
      <c r="C149" s="88" t="s">
        <v>1122</v>
      </c>
      <c r="D149" s="88" t="s">
        <v>901</v>
      </c>
      <c r="E149" s="105" t="s">
        <v>1307</v>
      </c>
      <c r="F149" s="106">
        <v>0</v>
      </c>
      <c r="G149" s="106">
        <v>223636.67</v>
      </c>
      <c r="H149" s="106">
        <v>223636.67</v>
      </c>
      <c r="I149" s="106">
        <f t="shared" si="2"/>
        <v>100</v>
      </c>
    </row>
    <row r="150" spans="1:9" ht="84">
      <c r="A150" s="88" t="s">
        <v>1119</v>
      </c>
      <c r="B150" s="88" t="s">
        <v>909</v>
      </c>
      <c r="C150" s="88" t="s">
        <v>876</v>
      </c>
      <c r="D150" s="88" t="s">
        <v>901</v>
      </c>
      <c r="E150" s="107" t="s">
        <v>910</v>
      </c>
      <c r="F150" s="106">
        <v>0</v>
      </c>
      <c r="G150" s="106">
        <v>223636.67</v>
      </c>
      <c r="H150" s="106">
        <v>223636.67</v>
      </c>
      <c r="I150" s="106">
        <f t="shared" si="2"/>
        <v>100</v>
      </c>
    </row>
    <row r="151" spans="1:9" ht="84">
      <c r="A151" s="88" t="s">
        <v>1316</v>
      </c>
      <c r="B151" s="88" t="s">
        <v>909</v>
      </c>
      <c r="C151" s="88" t="s">
        <v>876</v>
      </c>
      <c r="D151" s="88" t="s">
        <v>901</v>
      </c>
      <c r="E151" s="107" t="s">
        <v>910</v>
      </c>
      <c r="F151" s="106">
        <v>0</v>
      </c>
      <c r="G151" s="106">
        <v>148636.67</v>
      </c>
      <c r="H151" s="106">
        <v>148636.67</v>
      </c>
      <c r="I151" s="106">
        <f t="shared" si="2"/>
        <v>100</v>
      </c>
    </row>
    <row r="152" spans="1:9" ht="84">
      <c r="A152" s="88" t="s">
        <v>1328</v>
      </c>
      <c r="B152" s="88" t="s">
        <v>909</v>
      </c>
      <c r="C152" s="88" t="s">
        <v>876</v>
      </c>
      <c r="D152" s="88" t="s">
        <v>901</v>
      </c>
      <c r="E152" s="107" t="s">
        <v>910</v>
      </c>
      <c r="F152" s="106">
        <v>0</v>
      </c>
      <c r="G152" s="106">
        <v>75000</v>
      </c>
      <c r="H152" s="106">
        <v>75000</v>
      </c>
      <c r="I152" s="106">
        <f t="shared" si="2"/>
        <v>100</v>
      </c>
    </row>
    <row r="153" spans="1:9" ht="24">
      <c r="A153" s="88" t="s">
        <v>1119</v>
      </c>
      <c r="B153" s="88" t="s">
        <v>911</v>
      </c>
      <c r="C153" s="88" t="s">
        <v>1122</v>
      </c>
      <c r="D153" s="88" t="s">
        <v>901</v>
      </c>
      <c r="E153" s="105" t="s">
        <v>1309</v>
      </c>
      <c r="F153" s="106">
        <v>0</v>
      </c>
      <c r="G153" s="106">
        <v>102405.41</v>
      </c>
      <c r="H153" s="106">
        <v>102405.41</v>
      </c>
      <c r="I153" s="106">
        <f t="shared" si="2"/>
        <v>100</v>
      </c>
    </row>
    <row r="154" spans="1:9" ht="48">
      <c r="A154" s="88" t="s">
        <v>1119</v>
      </c>
      <c r="B154" s="88" t="s">
        <v>912</v>
      </c>
      <c r="C154" s="88" t="s">
        <v>1122</v>
      </c>
      <c r="D154" s="88" t="s">
        <v>901</v>
      </c>
      <c r="E154" s="105" t="s">
        <v>1311</v>
      </c>
      <c r="F154" s="106">
        <v>0</v>
      </c>
      <c r="G154" s="106">
        <v>102405.41</v>
      </c>
      <c r="H154" s="106">
        <v>102405.41</v>
      </c>
      <c r="I154" s="106">
        <f t="shared" si="2"/>
        <v>100</v>
      </c>
    </row>
    <row r="155" spans="1:9" ht="60">
      <c r="A155" s="88" t="s">
        <v>1119</v>
      </c>
      <c r="B155" s="88" t="s">
        <v>913</v>
      </c>
      <c r="C155" s="88" t="s">
        <v>1122</v>
      </c>
      <c r="D155" s="88" t="s">
        <v>901</v>
      </c>
      <c r="E155" s="105" t="s">
        <v>1313</v>
      </c>
      <c r="F155" s="106">
        <v>0</v>
      </c>
      <c r="G155" s="106">
        <v>102405.41</v>
      </c>
      <c r="H155" s="106">
        <v>102405.41</v>
      </c>
      <c r="I155" s="106">
        <f t="shared" si="2"/>
        <v>100</v>
      </c>
    </row>
    <row r="156" spans="1:9" ht="60">
      <c r="A156" s="88" t="s">
        <v>1223</v>
      </c>
      <c r="B156" s="88" t="s">
        <v>913</v>
      </c>
      <c r="C156" s="88" t="s">
        <v>1122</v>
      </c>
      <c r="D156" s="88" t="s">
        <v>901</v>
      </c>
      <c r="E156" s="105" t="s">
        <v>1313</v>
      </c>
      <c r="F156" s="106">
        <v>0</v>
      </c>
      <c r="G156" s="106">
        <v>38610</v>
      </c>
      <c r="H156" s="106">
        <v>38610</v>
      </c>
      <c r="I156" s="106">
        <f t="shared" si="2"/>
        <v>100</v>
      </c>
    </row>
    <row r="157" spans="1:9" ht="60">
      <c r="A157" s="88" t="s">
        <v>914</v>
      </c>
      <c r="B157" s="88" t="s">
        <v>913</v>
      </c>
      <c r="C157" s="88" t="s">
        <v>1122</v>
      </c>
      <c r="D157" s="88" t="s">
        <v>901</v>
      </c>
      <c r="E157" s="105" t="s">
        <v>1313</v>
      </c>
      <c r="F157" s="106">
        <v>0</v>
      </c>
      <c r="G157" s="106">
        <v>25100</v>
      </c>
      <c r="H157" s="106">
        <v>25100</v>
      </c>
      <c r="I157" s="106">
        <f t="shared" si="2"/>
        <v>100</v>
      </c>
    </row>
    <row r="158" spans="1:9" ht="60">
      <c r="A158" s="88" t="s">
        <v>1140</v>
      </c>
      <c r="B158" s="88" t="s">
        <v>913</v>
      </c>
      <c r="C158" s="88" t="s">
        <v>1122</v>
      </c>
      <c r="D158" s="88" t="s">
        <v>901</v>
      </c>
      <c r="E158" s="105" t="s">
        <v>1313</v>
      </c>
      <c r="F158" s="106">
        <v>0</v>
      </c>
      <c r="G158" s="106">
        <v>38695.41</v>
      </c>
      <c r="H158" s="106">
        <v>38695.41</v>
      </c>
      <c r="I158" s="106">
        <f t="shared" si="2"/>
        <v>100</v>
      </c>
    </row>
    <row r="159" spans="1:9" ht="96">
      <c r="A159" s="88" t="s">
        <v>1119</v>
      </c>
      <c r="B159" s="88" t="s">
        <v>915</v>
      </c>
      <c r="C159" s="88" t="s">
        <v>1122</v>
      </c>
      <c r="D159" s="88" t="s">
        <v>901</v>
      </c>
      <c r="E159" s="107" t="s">
        <v>1315</v>
      </c>
      <c r="F159" s="106">
        <v>250000</v>
      </c>
      <c r="G159" s="106">
        <v>181846.52</v>
      </c>
      <c r="H159" s="106">
        <v>194282.99</v>
      </c>
      <c r="I159" s="106">
        <f t="shared" si="2"/>
        <v>106.83899257461734</v>
      </c>
    </row>
    <row r="160" spans="1:9" ht="24">
      <c r="A160" s="88" t="s">
        <v>1316</v>
      </c>
      <c r="B160" s="88" t="s">
        <v>916</v>
      </c>
      <c r="C160" s="88" t="s">
        <v>1122</v>
      </c>
      <c r="D160" s="88" t="s">
        <v>901</v>
      </c>
      <c r="E160" s="105" t="s">
        <v>1318</v>
      </c>
      <c r="F160" s="106">
        <v>200000</v>
      </c>
      <c r="G160" s="106">
        <v>0</v>
      </c>
      <c r="H160" s="106">
        <v>0</v>
      </c>
      <c r="I160" s="106">
        <v>0</v>
      </c>
    </row>
    <row r="161" spans="1:9" ht="60">
      <c r="A161" s="88" t="s">
        <v>1316</v>
      </c>
      <c r="B161" s="88" t="s">
        <v>916</v>
      </c>
      <c r="C161" s="88" t="s">
        <v>876</v>
      </c>
      <c r="D161" s="88" t="s">
        <v>901</v>
      </c>
      <c r="E161" s="105" t="s">
        <v>917</v>
      </c>
      <c r="F161" s="106">
        <v>200000</v>
      </c>
      <c r="G161" s="106">
        <v>0</v>
      </c>
      <c r="H161" s="106">
        <v>0</v>
      </c>
      <c r="I161" s="106">
        <v>0</v>
      </c>
    </row>
    <row r="162" spans="1:9" ht="24">
      <c r="A162" s="88" t="s">
        <v>1319</v>
      </c>
      <c r="B162" s="88" t="s">
        <v>918</v>
      </c>
      <c r="C162" s="88" t="s">
        <v>1122</v>
      </c>
      <c r="D162" s="88" t="s">
        <v>901</v>
      </c>
      <c r="E162" s="105" t="s">
        <v>1321</v>
      </c>
      <c r="F162" s="106">
        <v>50000</v>
      </c>
      <c r="G162" s="106">
        <v>111846.52</v>
      </c>
      <c r="H162" s="106">
        <v>124282.99</v>
      </c>
      <c r="I162" s="106">
        <f t="shared" si="2"/>
        <v>111.11922838546965</v>
      </c>
    </row>
    <row r="163" spans="1:9" ht="48">
      <c r="A163" s="88" t="s">
        <v>1319</v>
      </c>
      <c r="B163" s="88" t="s">
        <v>918</v>
      </c>
      <c r="C163" s="88" t="s">
        <v>876</v>
      </c>
      <c r="D163" s="88" t="s">
        <v>901</v>
      </c>
      <c r="E163" s="105" t="s">
        <v>919</v>
      </c>
      <c r="F163" s="106">
        <v>50000</v>
      </c>
      <c r="G163" s="106">
        <v>111846.52</v>
      </c>
      <c r="H163" s="106">
        <v>124282.99</v>
      </c>
      <c r="I163" s="106">
        <f t="shared" si="2"/>
        <v>111.11922838546965</v>
      </c>
    </row>
    <row r="164" spans="1:9" ht="24">
      <c r="A164" s="88" t="s">
        <v>1316</v>
      </c>
      <c r="B164" s="88" t="s">
        <v>920</v>
      </c>
      <c r="C164" s="88" t="s">
        <v>1122</v>
      </c>
      <c r="D164" s="88" t="s">
        <v>901</v>
      </c>
      <c r="E164" s="105" t="s">
        <v>1323</v>
      </c>
      <c r="F164" s="106">
        <v>0</v>
      </c>
      <c r="G164" s="106">
        <v>70000</v>
      </c>
      <c r="H164" s="106">
        <v>70000</v>
      </c>
      <c r="I164" s="106">
        <f t="shared" si="2"/>
        <v>100</v>
      </c>
    </row>
    <row r="165" spans="1:9" ht="36">
      <c r="A165" s="88" t="s">
        <v>1316</v>
      </c>
      <c r="B165" s="88" t="s">
        <v>921</v>
      </c>
      <c r="C165" s="88" t="s">
        <v>1122</v>
      </c>
      <c r="D165" s="88" t="s">
        <v>901</v>
      </c>
      <c r="E165" s="105" t="s">
        <v>1325</v>
      </c>
      <c r="F165" s="106">
        <v>0</v>
      </c>
      <c r="G165" s="106">
        <v>70000</v>
      </c>
      <c r="H165" s="106">
        <v>70000</v>
      </c>
      <c r="I165" s="106">
        <f t="shared" si="2"/>
        <v>100</v>
      </c>
    </row>
    <row r="166" spans="1:9" ht="72">
      <c r="A166" s="88" t="s">
        <v>1316</v>
      </c>
      <c r="B166" s="88" t="s">
        <v>921</v>
      </c>
      <c r="C166" s="88" t="s">
        <v>876</v>
      </c>
      <c r="D166" s="88" t="s">
        <v>901</v>
      </c>
      <c r="E166" s="107" t="s">
        <v>922</v>
      </c>
      <c r="F166" s="106">
        <v>0</v>
      </c>
      <c r="G166" s="106">
        <v>70000</v>
      </c>
      <c r="H166" s="106">
        <v>70000</v>
      </c>
      <c r="I166" s="106">
        <f t="shared" si="2"/>
        <v>100</v>
      </c>
    </row>
    <row r="167" spans="1:9" ht="48">
      <c r="A167" s="88" t="s">
        <v>1119</v>
      </c>
      <c r="B167" s="88" t="s">
        <v>923</v>
      </c>
      <c r="C167" s="88" t="s">
        <v>1122</v>
      </c>
      <c r="D167" s="88" t="s">
        <v>901</v>
      </c>
      <c r="E167" s="105" t="s">
        <v>1327</v>
      </c>
      <c r="F167" s="106">
        <v>1200000</v>
      </c>
      <c r="G167" s="106">
        <v>763220.03</v>
      </c>
      <c r="H167" s="106">
        <v>869728.05</v>
      </c>
      <c r="I167" s="106">
        <f t="shared" si="2"/>
        <v>113.95508710640104</v>
      </c>
    </row>
    <row r="168" spans="1:9" ht="84">
      <c r="A168" s="88" t="s">
        <v>1119</v>
      </c>
      <c r="B168" s="88" t="s">
        <v>923</v>
      </c>
      <c r="C168" s="88" t="s">
        <v>876</v>
      </c>
      <c r="D168" s="88" t="s">
        <v>901</v>
      </c>
      <c r="E168" s="107" t="s">
        <v>924</v>
      </c>
      <c r="F168" s="106">
        <v>1200000</v>
      </c>
      <c r="G168" s="106">
        <v>763220.03</v>
      </c>
      <c r="H168" s="106">
        <v>869728.05</v>
      </c>
      <c r="I168" s="106">
        <f t="shared" si="2"/>
        <v>113.95508710640104</v>
      </c>
    </row>
    <row r="169" spans="1:9" ht="84">
      <c r="A169" s="88" t="s">
        <v>1316</v>
      </c>
      <c r="B169" s="88" t="s">
        <v>923</v>
      </c>
      <c r="C169" s="88" t="s">
        <v>876</v>
      </c>
      <c r="D169" s="88" t="s">
        <v>901</v>
      </c>
      <c r="E169" s="107" t="s">
        <v>924</v>
      </c>
      <c r="F169" s="106">
        <v>1200000</v>
      </c>
      <c r="G169" s="106">
        <v>709843.59</v>
      </c>
      <c r="H169" s="106">
        <v>816343.59</v>
      </c>
      <c r="I169" s="106">
        <f t="shared" si="2"/>
        <v>115.00330516473353</v>
      </c>
    </row>
    <row r="170" spans="1:9" ht="84">
      <c r="A170" s="88" t="s">
        <v>1328</v>
      </c>
      <c r="B170" s="88" t="s">
        <v>923</v>
      </c>
      <c r="C170" s="88" t="s">
        <v>876</v>
      </c>
      <c r="D170" s="88" t="s">
        <v>901</v>
      </c>
      <c r="E170" s="107" t="s">
        <v>924</v>
      </c>
      <c r="F170" s="106">
        <v>0</v>
      </c>
      <c r="G170" s="106">
        <v>53376.44</v>
      </c>
      <c r="H170" s="106">
        <v>53384.46</v>
      </c>
      <c r="I170" s="106">
        <f t="shared" si="2"/>
        <v>100.0150253557562</v>
      </c>
    </row>
    <row r="171" spans="1:9" ht="24">
      <c r="A171" s="88" t="s">
        <v>1328</v>
      </c>
      <c r="B171" s="88" t="s">
        <v>925</v>
      </c>
      <c r="C171" s="88" t="s">
        <v>1122</v>
      </c>
      <c r="D171" s="88" t="s">
        <v>901</v>
      </c>
      <c r="E171" s="105" t="s">
        <v>1330</v>
      </c>
      <c r="F171" s="106">
        <v>50000</v>
      </c>
      <c r="G171" s="106">
        <v>214985</v>
      </c>
      <c r="H171" s="106">
        <v>389985</v>
      </c>
      <c r="I171" s="106">
        <f t="shared" si="2"/>
        <v>181.4010279786962</v>
      </c>
    </row>
    <row r="172" spans="1:9" ht="36">
      <c r="A172" s="88" t="s">
        <v>1328</v>
      </c>
      <c r="B172" s="88" t="s">
        <v>926</v>
      </c>
      <c r="C172" s="88" t="s">
        <v>1122</v>
      </c>
      <c r="D172" s="88" t="s">
        <v>901</v>
      </c>
      <c r="E172" s="105" t="s">
        <v>1332</v>
      </c>
      <c r="F172" s="106">
        <v>0</v>
      </c>
      <c r="G172" s="106">
        <v>23000</v>
      </c>
      <c r="H172" s="106">
        <v>45500</v>
      </c>
      <c r="I172" s="106">
        <f t="shared" si="2"/>
        <v>197.82608695652172</v>
      </c>
    </row>
    <row r="173" spans="1:9" ht="48">
      <c r="A173" s="88" t="s">
        <v>1328</v>
      </c>
      <c r="B173" s="88" t="s">
        <v>927</v>
      </c>
      <c r="C173" s="88" t="s">
        <v>1122</v>
      </c>
      <c r="D173" s="88" t="s">
        <v>901</v>
      </c>
      <c r="E173" s="105" t="s">
        <v>1334</v>
      </c>
      <c r="F173" s="106">
        <v>0</v>
      </c>
      <c r="G173" s="106">
        <v>23000</v>
      </c>
      <c r="H173" s="106">
        <v>45500</v>
      </c>
      <c r="I173" s="106">
        <f t="shared" si="2"/>
        <v>197.82608695652172</v>
      </c>
    </row>
    <row r="174" spans="1:9" ht="84">
      <c r="A174" s="88" t="s">
        <v>1328</v>
      </c>
      <c r="B174" s="88" t="s">
        <v>927</v>
      </c>
      <c r="C174" s="88" t="s">
        <v>876</v>
      </c>
      <c r="D174" s="88" t="s">
        <v>901</v>
      </c>
      <c r="E174" s="107" t="s">
        <v>928</v>
      </c>
      <c r="F174" s="106">
        <v>0</v>
      </c>
      <c r="G174" s="106">
        <v>23000</v>
      </c>
      <c r="H174" s="106">
        <v>45500</v>
      </c>
      <c r="I174" s="106">
        <f t="shared" si="2"/>
        <v>197.82608695652172</v>
      </c>
    </row>
    <row r="175" spans="1:9" ht="24">
      <c r="A175" s="88" t="s">
        <v>1328</v>
      </c>
      <c r="B175" s="88" t="s">
        <v>929</v>
      </c>
      <c r="C175" s="88" t="s">
        <v>1122</v>
      </c>
      <c r="D175" s="88" t="s">
        <v>901</v>
      </c>
      <c r="E175" s="105" t="s">
        <v>1336</v>
      </c>
      <c r="F175" s="106">
        <v>50000</v>
      </c>
      <c r="G175" s="106">
        <v>191985</v>
      </c>
      <c r="H175" s="106">
        <v>344485</v>
      </c>
      <c r="I175" s="106">
        <f t="shared" si="2"/>
        <v>179.43328905904107</v>
      </c>
    </row>
    <row r="176" spans="1:9" ht="60">
      <c r="A176" s="88" t="s">
        <v>1328</v>
      </c>
      <c r="B176" s="88" t="s">
        <v>929</v>
      </c>
      <c r="C176" s="88" t="s">
        <v>876</v>
      </c>
      <c r="D176" s="88" t="s">
        <v>901</v>
      </c>
      <c r="E176" s="105" t="s">
        <v>930</v>
      </c>
      <c r="F176" s="106">
        <v>50000</v>
      </c>
      <c r="G176" s="106">
        <v>191985</v>
      </c>
      <c r="H176" s="106">
        <v>344485</v>
      </c>
      <c r="I176" s="106">
        <f t="shared" si="2"/>
        <v>179.43328905904107</v>
      </c>
    </row>
    <row r="177" spans="1:9" ht="48">
      <c r="A177" s="88" t="s">
        <v>1119</v>
      </c>
      <c r="B177" s="88" t="s">
        <v>931</v>
      </c>
      <c r="C177" s="88" t="s">
        <v>1122</v>
      </c>
      <c r="D177" s="88" t="s">
        <v>901</v>
      </c>
      <c r="E177" s="105" t="s">
        <v>1338</v>
      </c>
      <c r="F177" s="106">
        <v>0</v>
      </c>
      <c r="G177" s="106">
        <v>12281.66</v>
      </c>
      <c r="H177" s="106">
        <v>55832.66</v>
      </c>
      <c r="I177" s="106">
        <f t="shared" si="2"/>
        <v>454.6019023487053</v>
      </c>
    </row>
    <row r="178" spans="1:9" ht="60">
      <c r="A178" s="88" t="s">
        <v>1119</v>
      </c>
      <c r="B178" s="88" t="s">
        <v>932</v>
      </c>
      <c r="C178" s="88" t="s">
        <v>1122</v>
      </c>
      <c r="D178" s="88" t="s">
        <v>901</v>
      </c>
      <c r="E178" s="105" t="s">
        <v>1340</v>
      </c>
      <c r="F178" s="106">
        <v>0</v>
      </c>
      <c r="G178" s="106">
        <v>12281.66</v>
      </c>
      <c r="H178" s="106">
        <v>55832.66</v>
      </c>
      <c r="I178" s="106">
        <f t="shared" si="2"/>
        <v>454.6019023487053</v>
      </c>
    </row>
    <row r="179" spans="1:9" ht="60">
      <c r="A179" s="88" t="s">
        <v>933</v>
      </c>
      <c r="B179" s="88" t="s">
        <v>932</v>
      </c>
      <c r="C179" s="88" t="s">
        <v>1122</v>
      </c>
      <c r="D179" s="88" t="s">
        <v>901</v>
      </c>
      <c r="E179" s="105" t="s">
        <v>1340</v>
      </c>
      <c r="F179" s="106">
        <v>0</v>
      </c>
      <c r="G179" s="106">
        <v>12281.66</v>
      </c>
      <c r="H179" s="106">
        <v>12281.66</v>
      </c>
      <c r="I179" s="106">
        <f t="shared" si="2"/>
        <v>100</v>
      </c>
    </row>
    <row r="180" spans="1:9" ht="60">
      <c r="A180" s="88" t="s">
        <v>914</v>
      </c>
      <c r="B180" s="88" t="s">
        <v>932</v>
      </c>
      <c r="C180" s="88" t="s">
        <v>1122</v>
      </c>
      <c r="D180" s="88" t="s">
        <v>901</v>
      </c>
      <c r="E180" s="105" t="s">
        <v>1340</v>
      </c>
      <c r="F180" s="106">
        <v>0</v>
      </c>
      <c r="G180" s="106">
        <v>0</v>
      </c>
      <c r="H180" s="106">
        <v>43551</v>
      </c>
      <c r="I180" s="106">
        <v>0</v>
      </c>
    </row>
    <row r="181" spans="1:9" ht="36">
      <c r="A181" s="88" t="s">
        <v>1341</v>
      </c>
      <c r="B181" s="88" t="s">
        <v>934</v>
      </c>
      <c r="C181" s="88" t="s">
        <v>1122</v>
      </c>
      <c r="D181" s="88" t="s">
        <v>901</v>
      </c>
      <c r="E181" s="105" t="s">
        <v>1343</v>
      </c>
      <c r="F181" s="106">
        <v>0</v>
      </c>
      <c r="G181" s="106">
        <v>193000</v>
      </c>
      <c r="H181" s="106">
        <v>212593.6</v>
      </c>
      <c r="I181" s="106">
        <f t="shared" si="2"/>
        <v>110.15212435233161</v>
      </c>
    </row>
    <row r="182" spans="1:9" ht="72">
      <c r="A182" s="88" t="s">
        <v>1341</v>
      </c>
      <c r="B182" s="88" t="s">
        <v>934</v>
      </c>
      <c r="C182" s="88" t="s">
        <v>876</v>
      </c>
      <c r="D182" s="88" t="s">
        <v>901</v>
      </c>
      <c r="E182" s="105" t="s">
        <v>935</v>
      </c>
      <c r="F182" s="106">
        <v>0</v>
      </c>
      <c r="G182" s="106">
        <v>193000</v>
      </c>
      <c r="H182" s="106">
        <v>212593.6</v>
      </c>
      <c r="I182" s="106">
        <f t="shared" si="2"/>
        <v>110.15212435233161</v>
      </c>
    </row>
    <row r="183" spans="1:9" ht="60">
      <c r="A183" s="88" t="s">
        <v>1119</v>
      </c>
      <c r="B183" s="88" t="s">
        <v>936</v>
      </c>
      <c r="C183" s="88" t="s">
        <v>1122</v>
      </c>
      <c r="D183" s="88" t="s">
        <v>901</v>
      </c>
      <c r="E183" s="105" t="s">
        <v>1345</v>
      </c>
      <c r="F183" s="106">
        <v>360000</v>
      </c>
      <c r="G183" s="106">
        <v>133654.29</v>
      </c>
      <c r="H183" s="106">
        <v>136654.31</v>
      </c>
      <c r="I183" s="106">
        <f t="shared" si="2"/>
        <v>102.24461182652647</v>
      </c>
    </row>
    <row r="184" spans="1:9" ht="96">
      <c r="A184" s="88" t="s">
        <v>1119</v>
      </c>
      <c r="B184" s="88" t="s">
        <v>936</v>
      </c>
      <c r="C184" s="88" t="s">
        <v>876</v>
      </c>
      <c r="D184" s="88" t="s">
        <v>901</v>
      </c>
      <c r="E184" s="107" t="s">
        <v>937</v>
      </c>
      <c r="F184" s="106">
        <v>360000</v>
      </c>
      <c r="G184" s="106">
        <v>133654.29</v>
      </c>
      <c r="H184" s="106">
        <v>136654.31</v>
      </c>
      <c r="I184" s="106">
        <f t="shared" si="2"/>
        <v>102.24461182652647</v>
      </c>
    </row>
    <row r="185" spans="1:9" ht="96">
      <c r="A185" s="88" t="s">
        <v>938</v>
      </c>
      <c r="B185" s="88" t="s">
        <v>936</v>
      </c>
      <c r="C185" s="88" t="s">
        <v>876</v>
      </c>
      <c r="D185" s="88" t="s">
        <v>901</v>
      </c>
      <c r="E185" s="107" t="s">
        <v>937</v>
      </c>
      <c r="F185" s="106">
        <v>0</v>
      </c>
      <c r="G185" s="106">
        <v>0</v>
      </c>
      <c r="H185" s="106">
        <v>1000</v>
      </c>
      <c r="I185" s="106">
        <v>0</v>
      </c>
    </row>
    <row r="186" spans="1:9" ht="96">
      <c r="A186" s="88" t="s">
        <v>1316</v>
      </c>
      <c r="B186" s="88" t="s">
        <v>936</v>
      </c>
      <c r="C186" s="88" t="s">
        <v>876</v>
      </c>
      <c r="D186" s="88" t="s">
        <v>901</v>
      </c>
      <c r="E186" s="107" t="s">
        <v>937</v>
      </c>
      <c r="F186" s="106">
        <v>360000</v>
      </c>
      <c r="G186" s="106">
        <v>72563.28</v>
      </c>
      <c r="H186" s="106">
        <v>72563.28</v>
      </c>
      <c r="I186" s="106">
        <f t="shared" si="2"/>
        <v>100</v>
      </c>
    </row>
    <row r="187" spans="1:9" ht="96">
      <c r="A187" s="88" t="s">
        <v>1328</v>
      </c>
      <c r="B187" s="88" t="s">
        <v>936</v>
      </c>
      <c r="C187" s="88" t="s">
        <v>876</v>
      </c>
      <c r="D187" s="88" t="s">
        <v>901</v>
      </c>
      <c r="E187" s="107" t="s">
        <v>937</v>
      </c>
      <c r="F187" s="106">
        <v>0</v>
      </c>
      <c r="G187" s="106">
        <v>57091.01</v>
      </c>
      <c r="H187" s="106">
        <v>59091.03</v>
      </c>
      <c r="I187" s="106">
        <f t="shared" si="2"/>
        <v>103.50321355323719</v>
      </c>
    </row>
    <row r="188" spans="1:9" ht="96">
      <c r="A188" s="88" t="s">
        <v>1319</v>
      </c>
      <c r="B188" s="88" t="s">
        <v>936</v>
      </c>
      <c r="C188" s="88" t="s">
        <v>876</v>
      </c>
      <c r="D188" s="88" t="s">
        <v>901</v>
      </c>
      <c r="E188" s="107" t="s">
        <v>937</v>
      </c>
      <c r="F188" s="106">
        <v>0</v>
      </c>
      <c r="G188" s="106">
        <v>4000</v>
      </c>
      <c r="H188" s="106">
        <v>4000</v>
      </c>
      <c r="I188" s="106">
        <f t="shared" si="2"/>
        <v>100</v>
      </c>
    </row>
    <row r="189" spans="1:9" ht="36">
      <c r="A189" s="88" t="s">
        <v>1119</v>
      </c>
      <c r="B189" s="88" t="s">
        <v>939</v>
      </c>
      <c r="C189" s="88" t="s">
        <v>1122</v>
      </c>
      <c r="D189" s="88" t="s">
        <v>901</v>
      </c>
      <c r="E189" s="105" t="s">
        <v>1347</v>
      </c>
      <c r="F189" s="106">
        <v>0</v>
      </c>
      <c r="G189" s="106">
        <v>52278.77</v>
      </c>
      <c r="H189" s="106">
        <v>100349.45</v>
      </c>
      <c r="I189" s="106">
        <f t="shared" si="2"/>
        <v>191.95067137195463</v>
      </c>
    </row>
    <row r="190" spans="1:9" ht="48">
      <c r="A190" s="88" t="s">
        <v>1119</v>
      </c>
      <c r="B190" s="88" t="s">
        <v>940</v>
      </c>
      <c r="C190" s="88" t="s">
        <v>1122</v>
      </c>
      <c r="D190" s="88" t="s">
        <v>901</v>
      </c>
      <c r="E190" s="105" t="s">
        <v>1349</v>
      </c>
      <c r="F190" s="106">
        <v>0</v>
      </c>
      <c r="G190" s="106">
        <v>52278.77</v>
      </c>
      <c r="H190" s="106">
        <v>100349.45</v>
      </c>
      <c r="I190" s="106">
        <f t="shared" si="2"/>
        <v>191.95067137195463</v>
      </c>
    </row>
    <row r="191" spans="1:9" ht="48">
      <c r="A191" s="88" t="s">
        <v>1223</v>
      </c>
      <c r="B191" s="88" t="s">
        <v>940</v>
      </c>
      <c r="C191" s="88" t="s">
        <v>1122</v>
      </c>
      <c r="D191" s="88" t="s">
        <v>901</v>
      </c>
      <c r="E191" s="105" t="s">
        <v>1349</v>
      </c>
      <c r="F191" s="106">
        <v>0</v>
      </c>
      <c r="G191" s="106">
        <v>52278.77</v>
      </c>
      <c r="H191" s="106">
        <v>68219.45</v>
      </c>
      <c r="I191" s="106">
        <f t="shared" si="2"/>
        <v>130.49168907378655</v>
      </c>
    </row>
    <row r="192" spans="1:9" ht="48">
      <c r="A192" s="88" t="s">
        <v>1236</v>
      </c>
      <c r="B192" s="88" t="s">
        <v>940</v>
      </c>
      <c r="C192" s="88" t="s">
        <v>1122</v>
      </c>
      <c r="D192" s="88" t="s">
        <v>901</v>
      </c>
      <c r="E192" s="105" t="s">
        <v>1349</v>
      </c>
      <c r="F192" s="106">
        <v>0</v>
      </c>
      <c r="G192" s="106">
        <v>0</v>
      </c>
      <c r="H192" s="106">
        <v>32130</v>
      </c>
      <c r="I192" s="106">
        <v>0</v>
      </c>
    </row>
    <row r="193" spans="1:9" ht="24">
      <c r="A193" s="88" t="s">
        <v>1119</v>
      </c>
      <c r="B193" s="88" t="s">
        <v>941</v>
      </c>
      <c r="C193" s="88" t="s">
        <v>1122</v>
      </c>
      <c r="D193" s="88" t="s">
        <v>901</v>
      </c>
      <c r="E193" s="105" t="s">
        <v>1351</v>
      </c>
      <c r="F193" s="106">
        <v>1628000</v>
      </c>
      <c r="G193" s="106">
        <v>1225801.37</v>
      </c>
      <c r="H193" s="106">
        <v>1291616.99</v>
      </c>
      <c r="I193" s="106">
        <f t="shared" si="2"/>
        <v>105.36919125812365</v>
      </c>
    </row>
    <row r="194" spans="1:9" ht="36">
      <c r="A194" s="88" t="s">
        <v>1119</v>
      </c>
      <c r="B194" s="88" t="s">
        <v>942</v>
      </c>
      <c r="C194" s="88" t="s">
        <v>1122</v>
      </c>
      <c r="D194" s="88" t="s">
        <v>901</v>
      </c>
      <c r="E194" s="105" t="s">
        <v>1353</v>
      </c>
      <c r="F194" s="106">
        <v>1628000</v>
      </c>
      <c r="G194" s="106">
        <v>1225801.37</v>
      </c>
      <c r="H194" s="106">
        <v>1291616.99</v>
      </c>
      <c r="I194" s="106">
        <f t="shared" si="2"/>
        <v>105.36919125812365</v>
      </c>
    </row>
    <row r="195" spans="1:9" ht="36">
      <c r="A195" s="88" t="s">
        <v>1119</v>
      </c>
      <c r="B195" s="88" t="s">
        <v>942</v>
      </c>
      <c r="C195" s="88" t="s">
        <v>1122</v>
      </c>
      <c r="D195" s="88" t="s">
        <v>901</v>
      </c>
      <c r="E195" s="105" t="s">
        <v>1353</v>
      </c>
      <c r="F195" s="106">
        <v>0</v>
      </c>
      <c r="G195" s="106">
        <v>201575.61</v>
      </c>
      <c r="H195" s="106">
        <v>205250.04</v>
      </c>
      <c r="I195" s="106">
        <f t="shared" si="2"/>
        <v>101.8228544614103</v>
      </c>
    </row>
    <row r="196" spans="1:9" ht="36">
      <c r="A196" s="88" t="s">
        <v>1223</v>
      </c>
      <c r="B196" s="88" t="s">
        <v>942</v>
      </c>
      <c r="C196" s="88" t="s">
        <v>1122</v>
      </c>
      <c r="D196" s="88" t="s">
        <v>901</v>
      </c>
      <c r="E196" s="105" t="s">
        <v>1353</v>
      </c>
      <c r="F196" s="106">
        <v>0</v>
      </c>
      <c r="G196" s="106">
        <v>129897.55</v>
      </c>
      <c r="H196" s="106">
        <v>131271.98</v>
      </c>
      <c r="I196" s="106">
        <f t="shared" si="2"/>
        <v>101.05808770065332</v>
      </c>
    </row>
    <row r="197" spans="1:9" ht="36">
      <c r="A197" s="88" t="s">
        <v>943</v>
      </c>
      <c r="B197" s="88" t="s">
        <v>942</v>
      </c>
      <c r="C197" s="88" t="s">
        <v>1122</v>
      </c>
      <c r="D197" s="88" t="s">
        <v>901</v>
      </c>
      <c r="E197" s="105" t="s">
        <v>1353</v>
      </c>
      <c r="F197" s="106">
        <v>0</v>
      </c>
      <c r="G197" s="106">
        <v>600</v>
      </c>
      <c r="H197" s="106">
        <v>600</v>
      </c>
      <c r="I197" s="106">
        <f t="shared" si="2"/>
        <v>100</v>
      </c>
    </row>
    <row r="198" spans="1:9" ht="36">
      <c r="A198" s="88" t="s">
        <v>944</v>
      </c>
      <c r="B198" s="88" t="s">
        <v>942</v>
      </c>
      <c r="C198" s="88" t="s">
        <v>1122</v>
      </c>
      <c r="D198" s="88" t="s">
        <v>901</v>
      </c>
      <c r="E198" s="105" t="s">
        <v>1353</v>
      </c>
      <c r="F198" s="106">
        <v>0</v>
      </c>
      <c r="G198" s="106">
        <v>6624.55</v>
      </c>
      <c r="H198" s="106">
        <v>6624.55</v>
      </c>
      <c r="I198" s="106">
        <f t="shared" si="2"/>
        <v>100</v>
      </c>
    </row>
    <row r="199" spans="1:9" ht="36">
      <c r="A199" s="88" t="s">
        <v>945</v>
      </c>
      <c r="B199" s="88" t="s">
        <v>942</v>
      </c>
      <c r="C199" s="88" t="s">
        <v>1122</v>
      </c>
      <c r="D199" s="88" t="s">
        <v>901</v>
      </c>
      <c r="E199" s="105" t="s">
        <v>1353</v>
      </c>
      <c r="F199" s="106">
        <v>0</v>
      </c>
      <c r="G199" s="106">
        <v>30468.63</v>
      </c>
      <c r="H199" s="106">
        <v>32768.63</v>
      </c>
      <c r="I199" s="106">
        <f t="shared" si="2"/>
        <v>107.54874767917033</v>
      </c>
    </row>
    <row r="200" spans="1:9" ht="36">
      <c r="A200" s="88" t="s">
        <v>854</v>
      </c>
      <c r="B200" s="88" t="s">
        <v>942</v>
      </c>
      <c r="C200" s="88" t="s">
        <v>1122</v>
      </c>
      <c r="D200" s="88" t="s">
        <v>901</v>
      </c>
      <c r="E200" s="105" t="s">
        <v>1353</v>
      </c>
      <c r="F200" s="106">
        <v>0</v>
      </c>
      <c r="G200" s="106">
        <v>33984.88</v>
      </c>
      <c r="H200" s="106">
        <v>33984.88</v>
      </c>
      <c r="I200" s="106">
        <f t="shared" si="2"/>
        <v>100</v>
      </c>
    </row>
    <row r="201" spans="1:9" ht="72">
      <c r="A201" s="88" t="s">
        <v>1119</v>
      </c>
      <c r="B201" s="88" t="s">
        <v>942</v>
      </c>
      <c r="C201" s="88" t="s">
        <v>876</v>
      </c>
      <c r="D201" s="88" t="s">
        <v>901</v>
      </c>
      <c r="E201" s="105" t="s">
        <v>946</v>
      </c>
      <c r="F201" s="106">
        <v>1628000</v>
      </c>
      <c r="G201" s="106">
        <v>1022725.76</v>
      </c>
      <c r="H201" s="106">
        <v>1084866.95</v>
      </c>
      <c r="I201" s="106">
        <f t="shared" si="2"/>
        <v>106.07603645379969</v>
      </c>
    </row>
    <row r="202" spans="1:9" ht="72">
      <c r="A202" s="88" t="s">
        <v>945</v>
      </c>
      <c r="B202" s="88" t="s">
        <v>942</v>
      </c>
      <c r="C202" s="88" t="s">
        <v>876</v>
      </c>
      <c r="D202" s="88" t="s">
        <v>901</v>
      </c>
      <c r="E202" s="105" t="s">
        <v>946</v>
      </c>
      <c r="F202" s="106">
        <v>70000</v>
      </c>
      <c r="G202" s="106">
        <v>0</v>
      </c>
      <c r="H202" s="106">
        <v>0</v>
      </c>
      <c r="I202" s="106">
        <v>0</v>
      </c>
    </row>
    <row r="203" spans="1:9" ht="72">
      <c r="A203" s="88" t="s">
        <v>938</v>
      </c>
      <c r="B203" s="88" t="s">
        <v>942</v>
      </c>
      <c r="C203" s="88" t="s">
        <v>876</v>
      </c>
      <c r="D203" s="88" t="s">
        <v>901</v>
      </c>
      <c r="E203" s="105" t="s">
        <v>946</v>
      </c>
      <c r="F203" s="106">
        <v>0</v>
      </c>
      <c r="G203" s="106">
        <v>1510</v>
      </c>
      <c r="H203" s="106">
        <v>510</v>
      </c>
      <c r="I203" s="106">
        <f aca="true" t="shared" si="3" ref="I203:I266">H203/G203*100</f>
        <v>33.77483443708609</v>
      </c>
    </row>
    <row r="204" spans="1:9" ht="72">
      <c r="A204" s="88" t="s">
        <v>854</v>
      </c>
      <c r="B204" s="88" t="s">
        <v>942</v>
      </c>
      <c r="C204" s="88" t="s">
        <v>876</v>
      </c>
      <c r="D204" s="88" t="s">
        <v>901</v>
      </c>
      <c r="E204" s="105" t="s">
        <v>946</v>
      </c>
      <c r="F204" s="106">
        <v>50000</v>
      </c>
      <c r="G204" s="106">
        <v>0</v>
      </c>
      <c r="H204" s="106">
        <v>0</v>
      </c>
      <c r="I204" s="106">
        <v>0</v>
      </c>
    </row>
    <row r="205" spans="1:9" ht="72">
      <c r="A205" s="88" t="s">
        <v>1316</v>
      </c>
      <c r="B205" s="88" t="s">
        <v>942</v>
      </c>
      <c r="C205" s="88" t="s">
        <v>876</v>
      </c>
      <c r="D205" s="88" t="s">
        <v>901</v>
      </c>
      <c r="E205" s="105" t="s">
        <v>946</v>
      </c>
      <c r="F205" s="106">
        <v>508000</v>
      </c>
      <c r="G205" s="106">
        <v>127282.27</v>
      </c>
      <c r="H205" s="106">
        <v>145500</v>
      </c>
      <c r="I205" s="106">
        <f t="shared" si="3"/>
        <v>114.31285755667304</v>
      </c>
    </row>
    <row r="206" spans="1:9" ht="72">
      <c r="A206" s="88" t="s">
        <v>1328</v>
      </c>
      <c r="B206" s="88" t="s">
        <v>942</v>
      </c>
      <c r="C206" s="88" t="s">
        <v>876</v>
      </c>
      <c r="D206" s="88" t="s">
        <v>901</v>
      </c>
      <c r="E206" s="105" t="s">
        <v>946</v>
      </c>
      <c r="F206" s="106">
        <v>850000</v>
      </c>
      <c r="G206" s="106">
        <v>893933.49</v>
      </c>
      <c r="H206" s="106">
        <v>938856.95</v>
      </c>
      <c r="I206" s="106">
        <f t="shared" si="3"/>
        <v>105.02536939297352</v>
      </c>
    </row>
    <row r="207" spans="1:9" ht="72">
      <c r="A207" s="88" t="s">
        <v>947</v>
      </c>
      <c r="B207" s="88" t="s">
        <v>942</v>
      </c>
      <c r="C207" s="88" t="s">
        <v>876</v>
      </c>
      <c r="D207" s="88" t="s">
        <v>901</v>
      </c>
      <c r="E207" s="105" t="s">
        <v>946</v>
      </c>
      <c r="F207" s="106">
        <v>150000</v>
      </c>
      <c r="G207" s="106">
        <v>0</v>
      </c>
      <c r="H207" s="106">
        <v>0</v>
      </c>
      <c r="I207" s="106">
        <v>0</v>
      </c>
    </row>
    <row r="208" spans="1:9" ht="36">
      <c r="A208" s="88" t="s">
        <v>948</v>
      </c>
      <c r="B208" s="88" t="s">
        <v>942</v>
      </c>
      <c r="C208" s="88" t="s">
        <v>949</v>
      </c>
      <c r="D208" s="88" t="s">
        <v>901</v>
      </c>
      <c r="E208" s="105" t="s">
        <v>950</v>
      </c>
      <c r="F208" s="106">
        <v>0</v>
      </c>
      <c r="G208" s="106">
        <v>1500</v>
      </c>
      <c r="H208" s="106">
        <v>1500</v>
      </c>
      <c r="I208" s="106">
        <f t="shared" si="3"/>
        <v>100</v>
      </c>
    </row>
    <row r="209" spans="1:9" ht="24">
      <c r="A209" s="88" t="s">
        <v>1119</v>
      </c>
      <c r="B209" s="88" t="s">
        <v>951</v>
      </c>
      <c r="C209" s="88" t="s">
        <v>1122</v>
      </c>
      <c r="D209" s="88" t="s">
        <v>1119</v>
      </c>
      <c r="E209" s="105" t="s">
        <v>1355</v>
      </c>
      <c r="F209" s="106">
        <v>0</v>
      </c>
      <c r="G209" s="106">
        <v>202742.59</v>
      </c>
      <c r="H209" s="106">
        <v>208742.59</v>
      </c>
      <c r="I209" s="106">
        <f t="shared" si="3"/>
        <v>102.95941765368588</v>
      </c>
    </row>
    <row r="210" spans="1:9" ht="24">
      <c r="A210" s="88" t="s">
        <v>1119</v>
      </c>
      <c r="B210" s="88" t="s">
        <v>952</v>
      </c>
      <c r="C210" s="88" t="s">
        <v>1122</v>
      </c>
      <c r="D210" s="88" t="s">
        <v>953</v>
      </c>
      <c r="E210" s="105" t="s">
        <v>1357</v>
      </c>
      <c r="F210" s="106">
        <v>0</v>
      </c>
      <c r="G210" s="106">
        <v>202742.59</v>
      </c>
      <c r="H210" s="106">
        <v>208742.59</v>
      </c>
      <c r="I210" s="106">
        <f t="shared" si="3"/>
        <v>102.95941765368588</v>
      </c>
    </row>
    <row r="211" spans="1:9" ht="24">
      <c r="A211" s="88" t="s">
        <v>1119</v>
      </c>
      <c r="B211" s="88" t="s">
        <v>954</v>
      </c>
      <c r="C211" s="88" t="s">
        <v>1122</v>
      </c>
      <c r="D211" s="88" t="s">
        <v>953</v>
      </c>
      <c r="E211" s="105" t="s">
        <v>1359</v>
      </c>
      <c r="F211" s="106">
        <v>0</v>
      </c>
      <c r="G211" s="106">
        <v>202742.59</v>
      </c>
      <c r="H211" s="106">
        <v>208742.59</v>
      </c>
      <c r="I211" s="106">
        <f t="shared" si="3"/>
        <v>102.95941765368588</v>
      </c>
    </row>
    <row r="212" spans="1:9" ht="24">
      <c r="A212" s="88" t="s">
        <v>1223</v>
      </c>
      <c r="B212" s="88" t="s">
        <v>954</v>
      </c>
      <c r="C212" s="88" t="s">
        <v>1122</v>
      </c>
      <c r="D212" s="88" t="s">
        <v>953</v>
      </c>
      <c r="E212" s="105" t="s">
        <v>1359</v>
      </c>
      <c r="F212" s="106">
        <v>0</v>
      </c>
      <c r="G212" s="106">
        <v>19285.15</v>
      </c>
      <c r="H212" s="106">
        <v>19285.15</v>
      </c>
      <c r="I212" s="106">
        <f t="shared" si="3"/>
        <v>100</v>
      </c>
    </row>
    <row r="213" spans="1:9" ht="24">
      <c r="A213" s="88" t="s">
        <v>933</v>
      </c>
      <c r="B213" s="88" t="s">
        <v>954</v>
      </c>
      <c r="C213" s="88" t="s">
        <v>1122</v>
      </c>
      <c r="D213" s="88" t="s">
        <v>953</v>
      </c>
      <c r="E213" s="105" t="s">
        <v>1359</v>
      </c>
      <c r="F213" s="106">
        <v>0</v>
      </c>
      <c r="G213" s="106">
        <v>10150</v>
      </c>
      <c r="H213" s="106">
        <v>10150</v>
      </c>
      <c r="I213" s="106">
        <f t="shared" si="3"/>
        <v>100</v>
      </c>
    </row>
    <row r="214" spans="1:9" ht="24">
      <c r="A214" s="88" t="s">
        <v>955</v>
      </c>
      <c r="B214" s="88" t="s">
        <v>954</v>
      </c>
      <c r="C214" s="88" t="s">
        <v>1122</v>
      </c>
      <c r="D214" s="88" t="s">
        <v>953</v>
      </c>
      <c r="E214" s="105" t="s">
        <v>1359</v>
      </c>
      <c r="F214" s="106">
        <v>0</v>
      </c>
      <c r="G214" s="106">
        <v>7211.05</v>
      </c>
      <c r="H214" s="106">
        <v>7211.05</v>
      </c>
      <c r="I214" s="106">
        <f t="shared" si="3"/>
        <v>100</v>
      </c>
    </row>
    <row r="215" spans="1:9" ht="24">
      <c r="A215" s="88" t="s">
        <v>944</v>
      </c>
      <c r="B215" s="88" t="s">
        <v>954</v>
      </c>
      <c r="C215" s="88" t="s">
        <v>1122</v>
      </c>
      <c r="D215" s="88" t="s">
        <v>953</v>
      </c>
      <c r="E215" s="105" t="s">
        <v>1359</v>
      </c>
      <c r="F215" s="106">
        <v>0</v>
      </c>
      <c r="G215" s="106">
        <v>39943.05</v>
      </c>
      <c r="H215" s="106">
        <v>39943.05</v>
      </c>
      <c r="I215" s="106">
        <f t="shared" si="3"/>
        <v>100</v>
      </c>
    </row>
    <row r="216" spans="1:9" ht="24">
      <c r="A216" s="88" t="s">
        <v>956</v>
      </c>
      <c r="B216" s="88" t="s">
        <v>954</v>
      </c>
      <c r="C216" s="88" t="s">
        <v>1122</v>
      </c>
      <c r="D216" s="88" t="s">
        <v>953</v>
      </c>
      <c r="E216" s="105" t="s">
        <v>1359</v>
      </c>
      <c r="F216" s="106">
        <v>0</v>
      </c>
      <c r="G216" s="106">
        <v>21211.07</v>
      </c>
      <c r="H216" s="106">
        <v>21211.07</v>
      </c>
      <c r="I216" s="106">
        <f t="shared" si="3"/>
        <v>100</v>
      </c>
    </row>
    <row r="217" spans="1:9" ht="24">
      <c r="A217" s="88" t="s">
        <v>1125</v>
      </c>
      <c r="B217" s="88" t="s">
        <v>954</v>
      </c>
      <c r="C217" s="88" t="s">
        <v>1122</v>
      </c>
      <c r="D217" s="88" t="s">
        <v>953</v>
      </c>
      <c r="E217" s="105" t="s">
        <v>1359</v>
      </c>
      <c r="F217" s="106">
        <v>0</v>
      </c>
      <c r="G217" s="106">
        <v>94942.27</v>
      </c>
      <c r="H217" s="106">
        <v>100162.27</v>
      </c>
      <c r="I217" s="106">
        <f t="shared" si="3"/>
        <v>105.49807793725599</v>
      </c>
    </row>
    <row r="218" spans="1:9" ht="24">
      <c r="A218" s="88" t="s">
        <v>1236</v>
      </c>
      <c r="B218" s="88" t="s">
        <v>954</v>
      </c>
      <c r="C218" s="88" t="s">
        <v>1122</v>
      </c>
      <c r="D218" s="88" t="s">
        <v>953</v>
      </c>
      <c r="E218" s="105" t="s">
        <v>1359</v>
      </c>
      <c r="F218" s="106">
        <v>0</v>
      </c>
      <c r="G218" s="106">
        <v>10000</v>
      </c>
      <c r="H218" s="106">
        <v>10000</v>
      </c>
      <c r="I218" s="106">
        <f t="shared" si="3"/>
        <v>100</v>
      </c>
    </row>
    <row r="219" spans="1:9" ht="24">
      <c r="A219" s="88" t="s">
        <v>914</v>
      </c>
      <c r="B219" s="88" t="s">
        <v>954</v>
      </c>
      <c r="C219" s="88" t="s">
        <v>1122</v>
      </c>
      <c r="D219" s="88" t="s">
        <v>953</v>
      </c>
      <c r="E219" s="105" t="s">
        <v>1359</v>
      </c>
      <c r="F219" s="106">
        <v>0</v>
      </c>
      <c r="G219" s="106">
        <v>0</v>
      </c>
      <c r="H219" s="106">
        <v>780</v>
      </c>
      <c r="I219" s="106">
        <v>0</v>
      </c>
    </row>
    <row r="220" spans="1:9" ht="24">
      <c r="A220" s="88" t="s">
        <v>1125</v>
      </c>
      <c r="B220" s="88" t="s">
        <v>957</v>
      </c>
      <c r="C220" s="88" t="s">
        <v>1122</v>
      </c>
      <c r="D220" s="88" t="s">
        <v>1119</v>
      </c>
      <c r="E220" s="105" t="s">
        <v>1361</v>
      </c>
      <c r="F220" s="106">
        <v>704355700</v>
      </c>
      <c r="G220" s="106">
        <v>829198222.16</v>
      </c>
      <c r="H220" s="106">
        <v>804734905.51</v>
      </c>
      <c r="I220" s="106">
        <f t="shared" si="3"/>
        <v>97.04976253008903</v>
      </c>
    </row>
    <row r="221" spans="1:9" ht="36">
      <c r="A221" s="88" t="s">
        <v>1125</v>
      </c>
      <c r="B221" s="88" t="s">
        <v>958</v>
      </c>
      <c r="C221" s="88" t="s">
        <v>1122</v>
      </c>
      <c r="D221" s="88" t="s">
        <v>1119</v>
      </c>
      <c r="E221" s="105" t="s">
        <v>1363</v>
      </c>
      <c r="F221" s="106">
        <v>704355700</v>
      </c>
      <c r="G221" s="106">
        <v>829285661.36</v>
      </c>
      <c r="H221" s="106">
        <v>804832784.71</v>
      </c>
      <c r="I221" s="106">
        <f t="shared" si="3"/>
        <v>97.05133251551726</v>
      </c>
    </row>
    <row r="222" spans="1:9" ht="24">
      <c r="A222" s="88" t="s">
        <v>1125</v>
      </c>
      <c r="B222" s="88" t="s">
        <v>959</v>
      </c>
      <c r="C222" s="88" t="s">
        <v>1122</v>
      </c>
      <c r="D222" s="88" t="s">
        <v>960</v>
      </c>
      <c r="E222" s="105" t="s">
        <v>1365</v>
      </c>
      <c r="F222" s="106">
        <v>218412400</v>
      </c>
      <c r="G222" s="106">
        <v>231612400</v>
      </c>
      <c r="H222" s="106">
        <v>231612400</v>
      </c>
      <c r="I222" s="106">
        <f t="shared" si="3"/>
        <v>100</v>
      </c>
    </row>
    <row r="223" spans="1:9" ht="24">
      <c r="A223" s="88" t="s">
        <v>1125</v>
      </c>
      <c r="B223" s="88" t="s">
        <v>961</v>
      </c>
      <c r="C223" s="88" t="s">
        <v>1122</v>
      </c>
      <c r="D223" s="88" t="s">
        <v>960</v>
      </c>
      <c r="E223" s="105" t="s">
        <v>1367</v>
      </c>
      <c r="F223" s="106">
        <v>194775600</v>
      </c>
      <c r="G223" s="106">
        <v>194775600</v>
      </c>
      <c r="H223" s="106">
        <v>194775600</v>
      </c>
      <c r="I223" s="106">
        <f t="shared" si="3"/>
        <v>100</v>
      </c>
    </row>
    <row r="224" spans="1:9" ht="24">
      <c r="A224" s="88" t="s">
        <v>1125</v>
      </c>
      <c r="B224" s="88" t="s">
        <v>962</v>
      </c>
      <c r="C224" s="88" t="s">
        <v>1122</v>
      </c>
      <c r="D224" s="88" t="s">
        <v>960</v>
      </c>
      <c r="E224" s="105" t="s">
        <v>1369</v>
      </c>
      <c r="F224" s="106">
        <v>194775600</v>
      </c>
      <c r="G224" s="106">
        <v>194775600</v>
      </c>
      <c r="H224" s="106">
        <v>194775600</v>
      </c>
      <c r="I224" s="106">
        <f t="shared" si="3"/>
        <v>100</v>
      </c>
    </row>
    <row r="225" spans="1:9" ht="108">
      <c r="A225" s="88" t="s">
        <v>1125</v>
      </c>
      <c r="B225" s="88" t="s">
        <v>962</v>
      </c>
      <c r="C225" s="88" t="s">
        <v>963</v>
      </c>
      <c r="D225" s="88" t="s">
        <v>960</v>
      </c>
      <c r="E225" s="107" t="s">
        <v>964</v>
      </c>
      <c r="F225" s="106">
        <v>179852100</v>
      </c>
      <c r="G225" s="106">
        <v>179852100</v>
      </c>
      <c r="H225" s="106">
        <v>179852100</v>
      </c>
      <c r="I225" s="106">
        <f t="shared" si="3"/>
        <v>100</v>
      </c>
    </row>
    <row r="226" spans="1:9" ht="84">
      <c r="A226" s="88" t="s">
        <v>1125</v>
      </c>
      <c r="B226" s="88" t="s">
        <v>962</v>
      </c>
      <c r="C226" s="88" t="s">
        <v>965</v>
      </c>
      <c r="D226" s="88" t="s">
        <v>960</v>
      </c>
      <c r="E226" s="107" t="s">
        <v>966</v>
      </c>
      <c r="F226" s="106">
        <v>14923500</v>
      </c>
      <c r="G226" s="106">
        <v>14923500</v>
      </c>
      <c r="H226" s="106">
        <v>14923500</v>
      </c>
      <c r="I226" s="106">
        <f t="shared" si="3"/>
        <v>100</v>
      </c>
    </row>
    <row r="227" spans="1:9" ht="24">
      <c r="A227" s="88" t="s">
        <v>1125</v>
      </c>
      <c r="B227" s="88" t="s">
        <v>967</v>
      </c>
      <c r="C227" s="88" t="s">
        <v>1122</v>
      </c>
      <c r="D227" s="88" t="s">
        <v>960</v>
      </c>
      <c r="E227" s="105" t="s">
        <v>1371</v>
      </c>
      <c r="F227" s="106">
        <v>23636800</v>
      </c>
      <c r="G227" s="106">
        <v>36836800</v>
      </c>
      <c r="H227" s="106">
        <v>36836800</v>
      </c>
      <c r="I227" s="106">
        <f t="shared" si="3"/>
        <v>100</v>
      </c>
    </row>
    <row r="228" spans="1:9" ht="24">
      <c r="A228" s="88" t="s">
        <v>1125</v>
      </c>
      <c r="B228" s="88" t="s">
        <v>968</v>
      </c>
      <c r="C228" s="88" t="s">
        <v>1122</v>
      </c>
      <c r="D228" s="88" t="s">
        <v>960</v>
      </c>
      <c r="E228" s="105" t="s">
        <v>1373</v>
      </c>
      <c r="F228" s="106">
        <v>23636800</v>
      </c>
      <c r="G228" s="106">
        <v>36836800</v>
      </c>
      <c r="H228" s="106">
        <v>36836800</v>
      </c>
      <c r="I228" s="106">
        <f t="shared" si="3"/>
        <v>100</v>
      </c>
    </row>
    <row r="229" spans="1:9" ht="24">
      <c r="A229" s="88" t="s">
        <v>1125</v>
      </c>
      <c r="B229" s="88" t="s">
        <v>969</v>
      </c>
      <c r="C229" s="88" t="s">
        <v>1122</v>
      </c>
      <c r="D229" s="88" t="s">
        <v>960</v>
      </c>
      <c r="E229" s="105" t="s">
        <v>1375</v>
      </c>
      <c r="F229" s="106">
        <v>24385200</v>
      </c>
      <c r="G229" s="106">
        <v>135662998.35</v>
      </c>
      <c r="H229" s="106">
        <v>122110259.33</v>
      </c>
      <c r="I229" s="106">
        <f t="shared" si="3"/>
        <v>90.00999595701477</v>
      </c>
    </row>
    <row r="230" spans="1:9" ht="24">
      <c r="A230" s="88" t="s">
        <v>1125</v>
      </c>
      <c r="B230" s="88" t="s">
        <v>970</v>
      </c>
      <c r="C230" s="88" t="s">
        <v>1122</v>
      </c>
      <c r="D230" s="88" t="s">
        <v>960</v>
      </c>
      <c r="E230" s="105" t="s">
        <v>1377</v>
      </c>
      <c r="F230" s="106">
        <v>0</v>
      </c>
      <c r="G230" s="106">
        <v>638503.78</v>
      </c>
      <c r="H230" s="106">
        <v>638503.78</v>
      </c>
      <c r="I230" s="106">
        <f t="shared" si="3"/>
        <v>100</v>
      </c>
    </row>
    <row r="231" spans="1:9" ht="108">
      <c r="A231" s="88" t="s">
        <v>1125</v>
      </c>
      <c r="B231" s="88" t="s">
        <v>971</v>
      </c>
      <c r="C231" s="88" t="s">
        <v>1122</v>
      </c>
      <c r="D231" s="88" t="s">
        <v>960</v>
      </c>
      <c r="E231" s="107" t="s">
        <v>1379</v>
      </c>
      <c r="F231" s="106">
        <v>0</v>
      </c>
      <c r="G231" s="106">
        <v>638503.78</v>
      </c>
      <c r="H231" s="106">
        <v>638503.78</v>
      </c>
      <c r="I231" s="106">
        <f t="shared" si="3"/>
        <v>100</v>
      </c>
    </row>
    <row r="232" spans="1:9" ht="36">
      <c r="A232" s="88" t="s">
        <v>1125</v>
      </c>
      <c r="B232" s="88" t="s">
        <v>972</v>
      </c>
      <c r="C232" s="88" t="s">
        <v>1122</v>
      </c>
      <c r="D232" s="88" t="s">
        <v>960</v>
      </c>
      <c r="E232" s="105" t="s">
        <v>1381</v>
      </c>
      <c r="F232" s="106">
        <v>0</v>
      </c>
      <c r="G232" s="106">
        <v>1742997.5</v>
      </c>
      <c r="H232" s="106">
        <v>1742997.5</v>
      </c>
      <c r="I232" s="106">
        <f t="shared" si="3"/>
        <v>100</v>
      </c>
    </row>
    <row r="233" spans="1:9" ht="48">
      <c r="A233" s="88" t="s">
        <v>1125</v>
      </c>
      <c r="B233" s="88" t="s">
        <v>973</v>
      </c>
      <c r="C233" s="88" t="s">
        <v>1122</v>
      </c>
      <c r="D233" s="88" t="s">
        <v>960</v>
      </c>
      <c r="E233" s="105" t="s">
        <v>1383</v>
      </c>
      <c r="F233" s="106">
        <v>0</v>
      </c>
      <c r="G233" s="106">
        <v>1742997.5</v>
      </c>
      <c r="H233" s="106">
        <v>1742997.5</v>
      </c>
      <c r="I233" s="106">
        <f t="shared" si="3"/>
        <v>100</v>
      </c>
    </row>
    <row r="234" spans="1:9" ht="120">
      <c r="A234" s="88" t="s">
        <v>1125</v>
      </c>
      <c r="B234" s="88" t="s">
        <v>973</v>
      </c>
      <c r="C234" s="88" t="s">
        <v>974</v>
      </c>
      <c r="D234" s="88" t="s">
        <v>960</v>
      </c>
      <c r="E234" s="107" t="s">
        <v>975</v>
      </c>
      <c r="F234" s="106">
        <v>0</v>
      </c>
      <c r="G234" s="106">
        <v>1742997.5</v>
      </c>
      <c r="H234" s="106">
        <v>1742997.5</v>
      </c>
      <c r="I234" s="106">
        <f t="shared" si="3"/>
        <v>100</v>
      </c>
    </row>
    <row r="235" spans="1:9" ht="24">
      <c r="A235" s="88" t="s">
        <v>1125</v>
      </c>
      <c r="B235" s="88" t="s">
        <v>976</v>
      </c>
      <c r="C235" s="88" t="s">
        <v>1122</v>
      </c>
      <c r="D235" s="88" t="s">
        <v>960</v>
      </c>
      <c r="E235" s="105" t="s">
        <v>1385</v>
      </c>
      <c r="F235" s="106">
        <v>0</v>
      </c>
      <c r="G235" s="106">
        <v>239438.91</v>
      </c>
      <c r="H235" s="106">
        <v>239438.91</v>
      </c>
      <c r="I235" s="106">
        <f t="shared" si="3"/>
        <v>100</v>
      </c>
    </row>
    <row r="236" spans="1:9" ht="24">
      <c r="A236" s="88" t="s">
        <v>1125</v>
      </c>
      <c r="B236" s="88" t="s">
        <v>977</v>
      </c>
      <c r="C236" s="88" t="s">
        <v>1122</v>
      </c>
      <c r="D236" s="88" t="s">
        <v>960</v>
      </c>
      <c r="E236" s="105" t="s">
        <v>1387</v>
      </c>
      <c r="F236" s="106">
        <v>0</v>
      </c>
      <c r="G236" s="106">
        <v>239438.91</v>
      </c>
      <c r="H236" s="106">
        <v>239438.91</v>
      </c>
      <c r="I236" s="106">
        <f t="shared" si="3"/>
        <v>100</v>
      </c>
    </row>
    <row r="237" spans="1:9" ht="24">
      <c r="A237" s="88" t="s">
        <v>1125</v>
      </c>
      <c r="B237" s="88" t="s">
        <v>978</v>
      </c>
      <c r="C237" s="88" t="s">
        <v>1122</v>
      </c>
      <c r="D237" s="88" t="s">
        <v>960</v>
      </c>
      <c r="E237" s="105" t="s">
        <v>1389</v>
      </c>
      <c r="F237" s="106">
        <v>24385200</v>
      </c>
      <c r="G237" s="106">
        <v>133042058.16</v>
      </c>
      <c r="H237" s="106">
        <v>119489319.14</v>
      </c>
      <c r="I237" s="106">
        <f t="shared" si="3"/>
        <v>89.81319200301223</v>
      </c>
    </row>
    <row r="238" spans="1:9" ht="24">
      <c r="A238" s="88" t="s">
        <v>1125</v>
      </c>
      <c r="B238" s="88" t="s">
        <v>979</v>
      </c>
      <c r="C238" s="88" t="s">
        <v>1122</v>
      </c>
      <c r="D238" s="88" t="s">
        <v>960</v>
      </c>
      <c r="E238" s="105" t="s">
        <v>1391</v>
      </c>
      <c r="F238" s="106">
        <v>24385200</v>
      </c>
      <c r="G238" s="106">
        <v>133042058.16</v>
      </c>
      <c r="H238" s="106">
        <v>119489319.14</v>
      </c>
      <c r="I238" s="106">
        <f t="shared" si="3"/>
        <v>89.81319200301223</v>
      </c>
    </row>
    <row r="239" spans="1:9" ht="84">
      <c r="A239" s="88" t="s">
        <v>1125</v>
      </c>
      <c r="B239" s="88" t="s">
        <v>980</v>
      </c>
      <c r="C239" s="88" t="s">
        <v>981</v>
      </c>
      <c r="D239" s="88" t="s">
        <v>960</v>
      </c>
      <c r="E239" s="107" t="s">
        <v>982</v>
      </c>
      <c r="F239" s="106">
        <v>0</v>
      </c>
      <c r="G239" s="106">
        <v>3700000</v>
      </c>
      <c r="H239" s="106">
        <v>3700000</v>
      </c>
      <c r="I239" s="106">
        <f t="shared" si="3"/>
        <v>100</v>
      </c>
    </row>
    <row r="240" spans="1:9" ht="96">
      <c r="A240" s="88" t="s">
        <v>1125</v>
      </c>
      <c r="B240" s="88" t="s">
        <v>979</v>
      </c>
      <c r="C240" s="88" t="s">
        <v>983</v>
      </c>
      <c r="D240" s="88" t="s">
        <v>960</v>
      </c>
      <c r="E240" s="107" t="s">
        <v>984</v>
      </c>
      <c r="F240" s="106">
        <v>0</v>
      </c>
      <c r="G240" s="106">
        <v>531600</v>
      </c>
      <c r="H240" s="106">
        <v>514439.6</v>
      </c>
      <c r="I240" s="106">
        <f t="shared" si="3"/>
        <v>96.7719337848006</v>
      </c>
    </row>
    <row r="241" spans="1:9" ht="84">
      <c r="A241" s="88" t="s">
        <v>1125</v>
      </c>
      <c r="B241" s="88" t="s">
        <v>979</v>
      </c>
      <c r="C241" s="88" t="s">
        <v>985</v>
      </c>
      <c r="D241" s="88" t="s">
        <v>960</v>
      </c>
      <c r="E241" s="107" t="s">
        <v>986</v>
      </c>
      <c r="F241" s="106">
        <v>0</v>
      </c>
      <c r="G241" s="106">
        <v>555400</v>
      </c>
      <c r="H241" s="106">
        <v>555400</v>
      </c>
      <c r="I241" s="106">
        <f t="shared" si="3"/>
        <v>100</v>
      </c>
    </row>
    <row r="242" spans="1:9" ht="120">
      <c r="A242" s="88" t="s">
        <v>1125</v>
      </c>
      <c r="B242" s="88" t="s">
        <v>979</v>
      </c>
      <c r="C242" s="88" t="s">
        <v>987</v>
      </c>
      <c r="D242" s="88" t="s">
        <v>960</v>
      </c>
      <c r="E242" s="107" t="s">
        <v>988</v>
      </c>
      <c r="F242" s="106">
        <v>0</v>
      </c>
      <c r="G242" s="106">
        <v>550500</v>
      </c>
      <c r="H242" s="106">
        <v>550500</v>
      </c>
      <c r="I242" s="106">
        <f t="shared" si="3"/>
        <v>100</v>
      </c>
    </row>
    <row r="243" spans="1:9" ht="84">
      <c r="A243" s="88" t="s">
        <v>1125</v>
      </c>
      <c r="B243" s="88" t="s">
        <v>979</v>
      </c>
      <c r="C243" s="88" t="s">
        <v>989</v>
      </c>
      <c r="D243" s="88" t="s">
        <v>960</v>
      </c>
      <c r="E243" s="107" t="s">
        <v>990</v>
      </c>
      <c r="F243" s="106">
        <v>0</v>
      </c>
      <c r="G243" s="106">
        <v>29568600</v>
      </c>
      <c r="H243" s="106">
        <v>29568600</v>
      </c>
      <c r="I243" s="106">
        <f t="shared" si="3"/>
        <v>100</v>
      </c>
    </row>
    <row r="244" spans="1:9" ht="60">
      <c r="A244" s="88" t="s">
        <v>1125</v>
      </c>
      <c r="B244" s="88" t="s">
        <v>979</v>
      </c>
      <c r="C244" s="88" t="s">
        <v>991</v>
      </c>
      <c r="D244" s="88" t="s">
        <v>960</v>
      </c>
      <c r="E244" s="105" t="s">
        <v>992</v>
      </c>
      <c r="F244" s="106">
        <v>0</v>
      </c>
      <c r="G244" s="106">
        <v>22204900</v>
      </c>
      <c r="H244" s="106">
        <v>21994196.42</v>
      </c>
      <c r="I244" s="106">
        <f t="shared" si="3"/>
        <v>99.05109421794289</v>
      </c>
    </row>
    <row r="245" spans="1:9" ht="84">
      <c r="A245" s="88" t="s">
        <v>1125</v>
      </c>
      <c r="B245" s="88" t="s">
        <v>979</v>
      </c>
      <c r="C245" s="88" t="s">
        <v>993</v>
      </c>
      <c r="D245" s="88" t="s">
        <v>960</v>
      </c>
      <c r="E245" s="107" t="s">
        <v>994</v>
      </c>
      <c r="F245" s="106">
        <v>0</v>
      </c>
      <c r="G245" s="106">
        <v>479360</v>
      </c>
      <c r="H245" s="106">
        <v>479359.3</v>
      </c>
      <c r="I245" s="106">
        <f t="shared" si="3"/>
        <v>99.99985397196262</v>
      </c>
    </row>
    <row r="246" spans="1:9" ht="120">
      <c r="A246" s="88" t="s">
        <v>1125</v>
      </c>
      <c r="B246" s="88" t="s">
        <v>979</v>
      </c>
      <c r="C246" s="88" t="s">
        <v>995</v>
      </c>
      <c r="D246" s="88" t="s">
        <v>960</v>
      </c>
      <c r="E246" s="107" t="s">
        <v>996</v>
      </c>
      <c r="F246" s="106">
        <v>0</v>
      </c>
      <c r="G246" s="106">
        <v>500000</v>
      </c>
      <c r="H246" s="106">
        <v>500000</v>
      </c>
      <c r="I246" s="106">
        <f t="shared" si="3"/>
        <v>100</v>
      </c>
    </row>
    <row r="247" spans="1:9" ht="84">
      <c r="A247" s="88" t="s">
        <v>1125</v>
      </c>
      <c r="B247" s="88" t="s">
        <v>979</v>
      </c>
      <c r="C247" s="88" t="s">
        <v>997</v>
      </c>
      <c r="D247" s="88" t="s">
        <v>960</v>
      </c>
      <c r="E247" s="107" t="s">
        <v>998</v>
      </c>
      <c r="F247" s="106">
        <v>0</v>
      </c>
      <c r="G247" s="106">
        <v>222100</v>
      </c>
      <c r="H247" s="106">
        <v>222100</v>
      </c>
      <c r="I247" s="106">
        <f t="shared" si="3"/>
        <v>100</v>
      </c>
    </row>
    <row r="248" spans="1:9" ht="132">
      <c r="A248" s="88" t="s">
        <v>1125</v>
      </c>
      <c r="B248" s="88" t="s">
        <v>979</v>
      </c>
      <c r="C248" s="88" t="s">
        <v>999</v>
      </c>
      <c r="D248" s="88" t="s">
        <v>960</v>
      </c>
      <c r="E248" s="107" t="s">
        <v>1000</v>
      </c>
      <c r="F248" s="106">
        <v>0</v>
      </c>
      <c r="G248" s="106">
        <v>201000</v>
      </c>
      <c r="H248" s="106">
        <v>201000</v>
      </c>
      <c r="I248" s="106">
        <f t="shared" si="3"/>
        <v>100</v>
      </c>
    </row>
    <row r="249" spans="1:9" ht="120">
      <c r="A249" s="88" t="s">
        <v>1125</v>
      </c>
      <c r="B249" s="88" t="s">
        <v>979</v>
      </c>
      <c r="C249" s="88" t="s">
        <v>1001</v>
      </c>
      <c r="D249" s="88" t="s">
        <v>960</v>
      </c>
      <c r="E249" s="107" t="s">
        <v>1002</v>
      </c>
      <c r="F249" s="106">
        <v>0</v>
      </c>
      <c r="G249" s="106">
        <v>2500000</v>
      </c>
      <c r="H249" s="106">
        <v>2500000</v>
      </c>
      <c r="I249" s="106">
        <f t="shared" si="3"/>
        <v>100</v>
      </c>
    </row>
    <row r="250" spans="1:9" ht="96">
      <c r="A250" s="88" t="s">
        <v>1125</v>
      </c>
      <c r="B250" s="88" t="s">
        <v>979</v>
      </c>
      <c r="C250" s="88" t="s">
        <v>1003</v>
      </c>
      <c r="D250" s="88" t="s">
        <v>960</v>
      </c>
      <c r="E250" s="107" t="s">
        <v>1004</v>
      </c>
      <c r="F250" s="106">
        <v>0</v>
      </c>
      <c r="G250" s="106">
        <v>7000000</v>
      </c>
      <c r="H250" s="106">
        <v>5486573.44</v>
      </c>
      <c r="I250" s="106">
        <f t="shared" si="3"/>
        <v>78.37962057142857</v>
      </c>
    </row>
    <row r="251" spans="1:9" ht="72">
      <c r="A251" s="88" t="s">
        <v>1125</v>
      </c>
      <c r="B251" s="88" t="s">
        <v>979</v>
      </c>
      <c r="C251" s="88" t="s">
        <v>1005</v>
      </c>
      <c r="D251" s="88" t="s">
        <v>960</v>
      </c>
      <c r="E251" s="107" t="s">
        <v>1006</v>
      </c>
      <c r="F251" s="106">
        <v>668400</v>
      </c>
      <c r="G251" s="106">
        <v>668400</v>
      </c>
      <c r="H251" s="106">
        <v>668400</v>
      </c>
      <c r="I251" s="106">
        <f t="shared" si="3"/>
        <v>100</v>
      </c>
    </row>
    <row r="252" spans="1:9" ht="132">
      <c r="A252" s="88" t="s">
        <v>1125</v>
      </c>
      <c r="B252" s="88" t="s">
        <v>979</v>
      </c>
      <c r="C252" s="88" t="s">
        <v>1007</v>
      </c>
      <c r="D252" s="88" t="s">
        <v>960</v>
      </c>
      <c r="E252" s="107" t="s">
        <v>1008</v>
      </c>
      <c r="F252" s="106">
        <v>0</v>
      </c>
      <c r="G252" s="106">
        <v>4000000</v>
      </c>
      <c r="H252" s="106">
        <v>3600000</v>
      </c>
      <c r="I252" s="106">
        <f t="shared" si="3"/>
        <v>90</v>
      </c>
    </row>
    <row r="253" spans="1:9" ht="84">
      <c r="A253" s="88" t="s">
        <v>1125</v>
      </c>
      <c r="B253" s="88" t="s">
        <v>979</v>
      </c>
      <c r="C253" s="88" t="s">
        <v>1009</v>
      </c>
      <c r="D253" s="88" t="s">
        <v>960</v>
      </c>
      <c r="E253" s="107" t="s">
        <v>1010</v>
      </c>
      <c r="F253" s="106">
        <v>0</v>
      </c>
      <c r="G253" s="106">
        <v>700000</v>
      </c>
      <c r="H253" s="106">
        <v>700000</v>
      </c>
      <c r="I253" s="106">
        <f t="shared" si="3"/>
        <v>100</v>
      </c>
    </row>
    <row r="254" spans="1:9" ht="84">
      <c r="A254" s="88" t="s">
        <v>1125</v>
      </c>
      <c r="B254" s="88" t="s">
        <v>979</v>
      </c>
      <c r="C254" s="88" t="s">
        <v>1011</v>
      </c>
      <c r="D254" s="88" t="s">
        <v>960</v>
      </c>
      <c r="E254" s="107" t="s">
        <v>1012</v>
      </c>
      <c r="F254" s="106">
        <v>0</v>
      </c>
      <c r="G254" s="106">
        <v>123300</v>
      </c>
      <c r="H254" s="106">
        <v>123300</v>
      </c>
      <c r="I254" s="106">
        <f t="shared" si="3"/>
        <v>100</v>
      </c>
    </row>
    <row r="255" spans="1:9" ht="84">
      <c r="A255" s="88" t="s">
        <v>1125</v>
      </c>
      <c r="B255" s="88" t="s">
        <v>979</v>
      </c>
      <c r="C255" s="88" t="s">
        <v>1013</v>
      </c>
      <c r="D255" s="88" t="s">
        <v>960</v>
      </c>
      <c r="E255" s="107" t="s">
        <v>1014</v>
      </c>
      <c r="F255" s="106">
        <v>0</v>
      </c>
      <c r="G255" s="106">
        <v>232800</v>
      </c>
      <c r="H255" s="106">
        <v>220833</v>
      </c>
      <c r="I255" s="106">
        <f t="shared" si="3"/>
        <v>94.85953608247422</v>
      </c>
    </row>
    <row r="256" spans="1:9" ht="120">
      <c r="A256" s="88" t="s">
        <v>1125</v>
      </c>
      <c r="B256" s="88" t="s">
        <v>979</v>
      </c>
      <c r="C256" s="88" t="s">
        <v>1015</v>
      </c>
      <c r="D256" s="88" t="s">
        <v>960</v>
      </c>
      <c r="E256" s="107" t="s">
        <v>1016</v>
      </c>
      <c r="F256" s="106">
        <v>23636800</v>
      </c>
      <c r="G256" s="106">
        <v>23636800</v>
      </c>
      <c r="H256" s="106">
        <v>23636800</v>
      </c>
      <c r="I256" s="106">
        <f t="shared" si="3"/>
        <v>100</v>
      </c>
    </row>
    <row r="257" spans="1:9" ht="108">
      <c r="A257" s="88" t="s">
        <v>1125</v>
      </c>
      <c r="B257" s="88" t="s">
        <v>979</v>
      </c>
      <c r="C257" s="88" t="s">
        <v>1017</v>
      </c>
      <c r="D257" s="88" t="s">
        <v>960</v>
      </c>
      <c r="E257" s="107" t="s">
        <v>1018</v>
      </c>
      <c r="F257" s="106">
        <v>80000</v>
      </c>
      <c r="G257" s="106">
        <v>60375</v>
      </c>
      <c r="H257" s="106">
        <v>60375</v>
      </c>
      <c r="I257" s="106">
        <f t="shared" si="3"/>
        <v>100</v>
      </c>
    </row>
    <row r="258" spans="1:9" ht="72">
      <c r="A258" s="88" t="s">
        <v>1125</v>
      </c>
      <c r="B258" s="88" t="s">
        <v>979</v>
      </c>
      <c r="C258" s="88" t="s">
        <v>1019</v>
      </c>
      <c r="D258" s="88" t="s">
        <v>960</v>
      </c>
      <c r="E258" s="107" t="s">
        <v>1020</v>
      </c>
      <c r="F258" s="106">
        <v>0</v>
      </c>
      <c r="G258" s="106">
        <v>1620700</v>
      </c>
      <c r="H258" s="106">
        <v>1620700</v>
      </c>
      <c r="I258" s="106">
        <f t="shared" si="3"/>
        <v>100</v>
      </c>
    </row>
    <row r="259" spans="1:9" ht="204">
      <c r="A259" s="88" t="s">
        <v>1125</v>
      </c>
      <c r="B259" s="88" t="s">
        <v>979</v>
      </c>
      <c r="C259" s="88" t="s">
        <v>1021</v>
      </c>
      <c r="D259" s="88" t="s">
        <v>960</v>
      </c>
      <c r="E259" s="107" t="s">
        <v>1022</v>
      </c>
      <c r="F259" s="106">
        <v>0</v>
      </c>
      <c r="G259" s="106">
        <v>6700000</v>
      </c>
      <c r="H259" s="106">
        <v>6700000</v>
      </c>
      <c r="I259" s="106">
        <f t="shared" si="3"/>
        <v>100</v>
      </c>
    </row>
    <row r="260" spans="1:9" ht="144">
      <c r="A260" s="88" t="s">
        <v>1125</v>
      </c>
      <c r="B260" s="88" t="s">
        <v>979</v>
      </c>
      <c r="C260" s="88" t="s">
        <v>1023</v>
      </c>
      <c r="D260" s="88" t="s">
        <v>960</v>
      </c>
      <c r="E260" s="107" t="s">
        <v>1024</v>
      </c>
      <c r="F260" s="106">
        <v>0</v>
      </c>
      <c r="G260" s="106">
        <v>25217973.16</v>
      </c>
      <c r="H260" s="106">
        <v>14289162.7</v>
      </c>
      <c r="I260" s="106">
        <f t="shared" si="3"/>
        <v>56.662613642023565</v>
      </c>
    </row>
    <row r="261" spans="1:9" ht="84">
      <c r="A261" s="88" t="s">
        <v>1125</v>
      </c>
      <c r="B261" s="88" t="s">
        <v>979</v>
      </c>
      <c r="C261" s="88" t="s">
        <v>1025</v>
      </c>
      <c r="D261" s="88" t="s">
        <v>960</v>
      </c>
      <c r="E261" s="107" t="s">
        <v>1026</v>
      </c>
      <c r="F261" s="106">
        <v>0</v>
      </c>
      <c r="G261" s="106">
        <v>1454900</v>
      </c>
      <c r="H261" s="106">
        <v>987782</v>
      </c>
      <c r="I261" s="106">
        <f t="shared" si="3"/>
        <v>67.8934634682796</v>
      </c>
    </row>
    <row r="262" spans="1:9" ht="96">
      <c r="A262" s="88" t="s">
        <v>1125</v>
      </c>
      <c r="B262" s="88" t="s">
        <v>979</v>
      </c>
      <c r="C262" s="88" t="s">
        <v>1027</v>
      </c>
      <c r="D262" s="88" t="s">
        <v>960</v>
      </c>
      <c r="E262" s="107" t="s">
        <v>1028</v>
      </c>
      <c r="F262" s="106">
        <v>0</v>
      </c>
      <c r="G262" s="106">
        <v>613350</v>
      </c>
      <c r="H262" s="106">
        <v>609797.68</v>
      </c>
      <c r="I262" s="106">
        <f t="shared" si="3"/>
        <v>99.42083312953454</v>
      </c>
    </row>
    <row r="263" spans="1:9" ht="24">
      <c r="A263" s="88" t="s">
        <v>1125</v>
      </c>
      <c r="B263" s="88" t="s">
        <v>1029</v>
      </c>
      <c r="C263" s="88" t="s">
        <v>1122</v>
      </c>
      <c r="D263" s="88" t="s">
        <v>960</v>
      </c>
      <c r="E263" s="105" t="s">
        <v>1393</v>
      </c>
      <c r="F263" s="106">
        <v>461550600</v>
      </c>
      <c r="G263" s="106">
        <v>462003663.01</v>
      </c>
      <c r="H263" s="106">
        <v>451103525.38</v>
      </c>
      <c r="I263" s="106">
        <f t="shared" si="3"/>
        <v>97.64068155672521</v>
      </c>
    </row>
    <row r="264" spans="1:9" ht="36">
      <c r="A264" s="88" t="s">
        <v>1125</v>
      </c>
      <c r="B264" s="88" t="s">
        <v>1030</v>
      </c>
      <c r="C264" s="88" t="s">
        <v>1122</v>
      </c>
      <c r="D264" s="88" t="s">
        <v>960</v>
      </c>
      <c r="E264" s="105" t="s">
        <v>1395</v>
      </c>
      <c r="F264" s="106">
        <v>25700</v>
      </c>
      <c r="G264" s="106">
        <v>6300</v>
      </c>
      <c r="H264" s="106">
        <v>0</v>
      </c>
      <c r="I264" s="106">
        <f t="shared" si="3"/>
        <v>0</v>
      </c>
    </row>
    <row r="265" spans="1:9" ht="48">
      <c r="A265" s="88" t="s">
        <v>1125</v>
      </c>
      <c r="B265" s="88" t="s">
        <v>1031</v>
      </c>
      <c r="C265" s="88" t="s">
        <v>1122</v>
      </c>
      <c r="D265" s="88" t="s">
        <v>960</v>
      </c>
      <c r="E265" s="105" t="s">
        <v>1397</v>
      </c>
      <c r="F265" s="106">
        <v>25700</v>
      </c>
      <c r="G265" s="106">
        <v>6300</v>
      </c>
      <c r="H265" s="106">
        <v>0</v>
      </c>
      <c r="I265" s="106">
        <f t="shared" si="3"/>
        <v>0</v>
      </c>
    </row>
    <row r="266" spans="1:9" ht="36">
      <c r="A266" s="88" t="s">
        <v>1125</v>
      </c>
      <c r="B266" s="88" t="s">
        <v>1032</v>
      </c>
      <c r="C266" s="88" t="s">
        <v>1122</v>
      </c>
      <c r="D266" s="88" t="s">
        <v>960</v>
      </c>
      <c r="E266" s="105" t="s">
        <v>1399</v>
      </c>
      <c r="F266" s="106">
        <v>669800</v>
      </c>
      <c r="G266" s="106">
        <v>632100</v>
      </c>
      <c r="H266" s="106">
        <v>631861.68</v>
      </c>
      <c r="I266" s="106">
        <f t="shared" si="3"/>
        <v>99.96229710488848</v>
      </c>
    </row>
    <row r="267" spans="1:9" ht="36">
      <c r="A267" s="88" t="s">
        <v>1125</v>
      </c>
      <c r="B267" s="88" t="s">
        <v>1033</v>
      </c>
      <c r="C267" s="88" t="s">
        <v>1122</v>
      </c>
      <c r="D267" s="88" t="s">
        <v>960</v>
      </c>
      <c r="E267" s="105" t="s">
        <v>1401</v>
      </c>
      <c r="F267" s="106">
        <v>669800</v>
      </c>
      <c r="G267" s="106">
        <v>632100</v>
      </c>
      <c r="H267" s="106">
        <v>631861.68</v>
      </c>
      <c r="I267" s="106">
        <f aca="true" t="shared" si="4" ref="I267:I302">H267/G267*100</f>
        <v>99.96229710488848</v>
      </c>
    </row>
    <row r="268" spans="1:9" ht="36">
      <c r="A268" s="88" t="s">
        <v>1125</v>
      </c>
      <c r="B268" s="88" t="s">
        <v>1034</v>
      </c>
      <c r="C268" s="88" t="s">
        <v>1122</v>
      </c>
      <c r="D268" s="88" t="s">
        <v>960</v>
      </c>
      <c r="E268" s="105" t="s">
        <v>1403</v>
      </c>
      <c r="F268" s="106">
        <v>365345800</v>
      </c>
      <c r="G268" s="106">
        <v>368451454.8</v>
      </c>
      <c r="H268" s="106">
        <v>359951142.64</v>
      </c>
      <c r="I268" s="106">
        <f t="shared" si="4"/>
        <v>97.69296279082027</v>
      </c>
    </row>
    <row r="269" spans="1:9" ht="36">
      <c r="A269" s="88" t="s">
        <v>1125</v>
      </c>
      <c r="B269" s="88" t="s">
        <v>1035</v>
      </c>
      <c r="C269" s="88" t="s">
        <v>1122</v>
      </c>
      <c r="D269" s="88" t="s">
        <v>960</v>
      </c>
      <c r="E269" s="105" t="s">
        <v>1405</v>
      </c>
      <c r="F269" s="106">
        <v>365345800</v>
      </c>
      <c r="G269" s="106">
        <v>368451454.8</v>
      </c>
      <c r="H269" s="106">
        <v>359951142.64</v>
      </c>
      <c r="I269" s="106">
        <f t="shared" si="4"/>
        <v>97.69296279082027</v>
      </c>
    </row>
    <row r="270" spans="1:9" ht="132">
      <c r="A270" s="88" t="s">
        <v>1125</v>
      </c>
      <c r="B270" s="88" t="s">
        <v>1035</v>
      </c>
      <c r="C270" s="88" t="s">
        <v>1036</v>
      </c>
      <c r="D270" s="88" t="s">
        <v>960</v>
      </c>
      <c r="E270" s="107" t="s">
        <v>1037</v>
      </c>
      <c r="F270" s="106">
        <v>35761800</v>
      </c>
      <c r="G270" s="106">
        <v>35607348.8</v>
      </c>
      <c r="H270" s="106">
        <v>35518748.8</v>
      </c>
      <c r="I270" s="106">
        <f t="shared" si="4"/>
        <v>99.75117495970383</v>
      </c>
    </row>
    <row r="271" spans="1:9" ht="120">
      <c r="A271" s="88" t="s">
        <v>1125</v>
      </c>
      <c r="B271" s="88" t="s">
        <v>1035</v>
      </c>
      <c r="C271" s="88" t="s">
        <v>1038</v>
      </c>
      <c r="D271" s="88" t="s">
        <v>960</v>
      </c>
      <c r="E271" s="107" t="s">
        <v>1039</v>
      </c>
      <c r="F271" s="106">
        <v>197200</v>
      </c>
      <c r="G271" s="106">
        <v>0</v>
      </c>
      <c r="H271" s="106">
        <v>0</v>
      </c>
      <c r="I271" s="106">
        <v>0</v>
      </c>
    </row>
    <row r="272" spans="1:9" ht="120">
      <c r="A272" s="88" t="s">
        <v>1125</v>
      </c>
      <c r="B272" s="88" t="s">
        <v>1035</v>
      </c>
      <c r="C272" s="88" t="s">
        <v>1040</v>
      </c>
      <c r="D272" s="88" t="s">
        <v>960</v>
      </c>
      <c r="E272" s="107" t="s">
        <v>1041</v>
      </c>
      <c r="F272" s="106">
        <v>0</v>
      </c>
      <c r="G272" s="106">
        <v>190440</v>
      </c>
      <c r="H272" s="106">
        <v>190440</v>
      </c>
      <c r="I272" s="106">
        <f t="shared" si="4"/>
        <v>100</v>
      </c>
    </row>
    <row r="273" spans="1:9" ht="96">
      <c r="A273" s="88" t="s">
        <v>1125</v>
      </c>
      <c r="B273" s="88" t="s">
        <v>1035</v>
      </c>
      <c r="C273" s="88" t="s">
        <v>1042</v>
      </c>
      <c r="D273" s="88" t="s">
        <v>960</v>
      </c>
      <c r="E273" s="107" t="s">
        <v>1043</v>
      </c>
      <c r="F273" s="106">
        <v>118700</v>
      </c>
      <c r="G273" s="106">
        <v>118700</v>
      </c>
      <c r="H273" s="106">
        <v>118700</v>
      </c>
      <c r="I273" s="106">
        <f t="shared" si="4"/>
        <v>100</v>
      </c>
    </row>
    <row r="274" spans="1:9" ht="168">
      <c r="A274" s="88" t="s">
        <v>1125</v>
      </c>
      <c r="B274" s="88" t="s">
        <v>1035</v>
      </c>
      <c r="C274" s="88" t="s">
        <v>1044</v>
      </c>
      <c r="D274" s="88" t="s">
        <v>960</v>
      </c>
      <c r="E274" s="107" t="s">
        <v>1045</v>
      </c>
      <c r="F274" s="106">
        <v>16450500</v>
      </c>
      <c r="G274" s="106">
        <v>16450500</v>
      </c>
      <c r="H274" s="106">
        <v>16383963.34</v>
      </c>
      <c r="I274" s="106">
        <f t="shared" si="4"/>
        <v>99.59553411750403</v>
      </c>
    </row>
    <row r="275" spans="1:9" ht="48">
      <c r="A275" s="88" t="s">
        <v>1125</v>
      </c>
      <c r="B275" s="88" t="s">
        <v>1035</v>
      </c>
      <c r="C275" s="88" t="s">
        <v>1046</v>
      </c>
      <c r="D275" s="88" t="s">
        <v>960</v>
      </c>
      <c r="E275" s="105" t="s">
        <v>1047</v>
      </c>
      <c r="F275" s="106">
        <v>450700</v>
      </c>
      <c r="G275" s="106">
        <v>450700</v>
      </c>
      <c r="H275" s="106">
        <v>450700</v>
      </c>
      <c r="I275" s="106">
        <f t="shared" si="4"/>
        <v>100</v>
      </c>
    </row>
    <row r="276" spans="1:9" ht="120">
      <c r="A276" s="88" t="s">
        <v>1125</v>
      </c>
      <c r="B276" s="88" t="s">
        <v>1035</v>
      </c>
      <c r="C276" s="88" t="s">
        <v>1048</v>
      </c>
      <c r="D276" s="88" t="s">
        <v>960</v>
      </c>
      <c r="E276" s="107" t="s">
        <v>1049</v>
      </c>
      <c r="F276" s="106">
        <v>604600</v>
      </c>
      <c r="G276" s="106">
        <v>604600</v>
      </c>
      <c r="H276" s="106">
        <v>604600</v>
      </c>
      <c r="I276" s="106">
        <f t="shared" si="4"/>
        <v>100</v>
      </c>
    </row>
    <row r="277" spans="1:9" ht="84">
      <c r="A277" s="88" t="s">
        <v>1125</v>
      </c>
      <c r="B277" s="88" t="s">
        <v>1035</v>
      </c>
      <c r="C277" s="88" t="s">
        <v>1050</v>
      </c>
      <c r="D277" s="88" t="s">
        <v>960</v>
      </c>
      <c r="E277" s="107" t="s">
        <v>1051</v>
      </c>
      <c r="F277" s="106">
        <v>205800</v>
      </c>
      <c r="G277" s="106">
        <v>205800</v>
      </c>
      <c r="H277" s="106">
        <v>199271.43</v>
      </c>
      <c r="I277" s="106">
        <f t="shared" si="4"/>
        <v>96.82771137026239</v>
      </c>
    </row>
    <row r="278" spans="1:9" ht="96">
      <c r="A278" s="88" t="s">
        <v>1125</v>
      </c>
      <c r="B278" s="88" t="s">
        <v>1035</v>
      </c>
      <c r="C278" s="88" t="s">
        <v>1052</v>
      </c>
      <c r="D278" s="88" t="s">
        <v>960</v>
      </c>
      <c r="E278" s="107" t="s">
        <v>1053</v>
      </c>
      <c r="F278" s="106">
        <v>1585500</v>
      </c>
      <c r="G278" s="106">
        <v>1585500</v>
      </c>
      <c r="H278" s="106">
        <v>1585500</v>
      </c>
      <c r="I278" s="106">
        <f t="shared" si="4"/>
        <v>100</v>
      </c>
    </row>
    <row r="279" spans="1:9" ht="144">
      <c r="A279" s="88" t="s">
        <v>1125</v>
      </c>
      <c r="B279" s="88" t="s">
        <v>1035</v>
      </c>
      <c r="C279" s="88" t="s">
        <v>1054</v>
      </c>
      <c r="D279" s="88" t="s">
        <v>960</v>
      </c>
      <c r="E279" s="107" t="s">
        <v>1055</v>
      </c>
      <c r="F279" s="106">
        <v>627800</v>
      </c>
      <c r="G279" s="106">
        <v>627800</v>
      </c>
      <c r="H279" s="106">
        <v>442750.72</v>
      </c>
      <c r="I279" s="106">
        <f t="shared" si="4"/>
        <v>70.524166932144</v>
      </c>
    </row>
    <row r="280" spans="1:9" ht="156">
      <c r="A280" s="88" t="s">
        <v>1125</v>
      </c>
      <c r="B280" s="88" t="s">
        <v>1035</v>
      </c>
      <c r="C280" s="88" t="s">
        <v>1056</v>
      </c>
      <c r="D280" s="88" t="s">
        <v>960</v>
      </c>
      <c r="E280" s="107" t="s">
        <v>454</v>
      </c>
      <c r="F280" s="106">
        <v>166209000</v>
      </c>
      <c r="G280" s="106">
        <v>174686100</v>
      </c>
      <c r="H280" s="106">
        <v>171449920</v>
      </c>
      <c r="I280" s="106">
        <f t="shared" si="4"/>
        <v>98.147431306784</v>
      </c>
    </row>
    <row r="281" spans="1:9" ht="96">
      <c r="A281" s="88" t="s">
        <v>1125</v>
      </c>
      <c r="B281" s="88" t="s">
        <v>1035</v>
      </c>
      <c r="C281" s="88" t="s">
        <v>455</v>
      </c>
      <c r="D281" s="88" t="s">
        <v>960</v>
      </c>
      <c r="E281" s="107" t="s">
        <v>456</v>
      </c>
      <c r="F281" s="106">
        <v>10535700</v>
      </c>
      <c r="G281" s="106">
        <v>8085400</v>
      </c>
      <c r="H281" s="106">
        <v>5787698.16</v>
      </c>
      <c r="I281" s="106">
        <f t="shared" si="4"/>
        <v>71.5820882083756</v>
      </c>
    </row>
    <row r="282" spans="1:9" ht="84">
      <c r="A282" s="88" t="s">
        <v>1125</v>
      </c>
      <c r="B282" s="88" t="s">
        <v>1035</v>
      </c>
      <c r="C282" s="88" t="s">
        <v>457</v>
      </c>
      <c r="D282" s="88" t="s">
        <v>960</v>
      </c>
      <c r="E282" s="107" t="s">
        <v>458</v>
      </c>
      <c r="F282" s="106">
        <v>10793700</v>
      </c>
      <c r="G282" s="106">
        <v>2087866</v>
      </c>
      <c r="H282" s="106">
        <v>2025712.06</v>
      </c>
      <c r="I282" s="106">
        <f t="shared" si="4"/>
        <v>97.02308768857772</v>
      </c>
    </row>
    <row r="283" spans="1:9" ht="156">
      <c r="A283" s="88" t="s">
        <v>1125</v>
      </c>
      <c r="B283" s="88" t="s">
        <v>1035</v>
      </c>
      <c r="C283" s="88" t="s">
        <v>459</v>
      </c>
      <c r="D283" s="88" t="s">
        <v>960</v>
      </c>
      <c r="E283" s="107" t="s">
        <v>460</v>
      </c>
      <c r="F283" s="106">
        <v>120889400</v>
      </c>
      <c r="G283" s="106">
        <v>126835300</v>
      </c>
      <c r="H283" s="106">
        <v>124364710</v>
      </c>
      <c r="I283" s="106">
        <f t="shared" si="4"/>
        <v>98.05212744401598</v>
      </c>
    </row>
    <row r="284" spans="1:9" ht="72">
      <c r="A284" s="88" t="s">
        <v>1125</v>
      </c>
      <c r="B284" s="88" t="s">
        <v>1035</v>
      </c>
      <c r="C284" s="88" t="s">
        <v>461</v>
      </c>
      <c r="D284" s="88" t="s">
        <v>960</v>
      </c>
      <c r="E284" s="107" t="s">
        <v>462</v>
      </c>
      <c r="F284" s="106">
        <v>915400</v>
      </c>
      <c r="G284" s="106">
        <v>915400</v>
      </c>
      <c r="H284" s="106">
        <v>828428.13</v>
      </c>
      <c r="I284" s="106">
        <f t="shared" si="4"/>
        <v>90.49903102468866</v>
      </c>
    </row>
    <row r="285" spans="1:9" ht="60">
      <c r="A285" s="88" t="s">
        <v>1125</v>
      </c>
      <c r="B285" s="88" t="s">
        <v>463</v>
      </c>
      <c r="C285" s="88" t="s">
        <v>1122</v>
      </c>
      <c r="D285" s="88" t="s">
        <v>960</v>
      </c>
      <c r="E285" s="105" t="s">
        <v>1407</v>
      </c>
      <c r="F285" s="106">
        <v>7311000</v>
      </c>
      <c r="G285" s="106">
        <v>7311000</v>
      </c>
      <c r="H285" s="106">
        <v>6570345.29</v>
      </c>
      <c r="I285" s="106">
        <f t="shared" si="4"/>
        <v>89.86931049104089</v>
      </c>
    </row>
    <row r="286" spans="1:9" ht="72">
      <c r="A286" s="88" t="s">
        <v>1125</v>
      </c>
      <c r="B286" s="88" t="s">
        <v>464</v>
      </c>
      <c r="C286" s="88" t="s">
        <v>1122</v>
      </c>
      <c r="D286" s="88" t="s">
        <v>960</v>
      </c>
      <c r="E286" s="105" t="s">
        <v>1409</v>
      </c>
      <c r="F286" s="106">
        <v>7311000</v>
      </c>
      <c r="G286" s="106">
        <v>7311000</v>
      </c>
      <c r="H286" s="106">
        <v>6570345.29</v>
      </c>
      <c r="I286" s="106">
        <f t="shared" si="4"/>
        <v>89.86931049104089</v>
      </c>
    </row>
    <row r="287" spans="1:9" ht="48">
      <c r="A287" s="88" t="s">
        <v>1125</v>
      </c>
      <c r="B287" s="88" t="s">
        <v>465</v>
      </c>
      <c r="C287" s="88" t="s">
        <v>1122</v>
      </c>
      <c r="D287" s="88" t="s">
        <v>960</v>
      </c>
      <c r="E287" s="105" t="s">
        <v>1411</v>
      </c>
      <c r="F287" s="106">
        <v>9255100</v>
      </c>
      <c r="G287" s="106">
        <v>5553100</v>
      </c>
      <c r="H287" s="106">
        <v>5553099.96</v>
      </c>
      <c r="I287" s="106">
        <f t="shared" si="4"/>
        <v>99.99999927968162</v>
      </c>
    </row>
    <row r="288" spans="1:9" ht="48">
      <c r="A288" s="88" t="s">
        <v>1125</v>
      </c>
      <c r="B288" s="88" t="s">
        <v>466</v>
      </c>
      <c r="C288" s="88" t="s">
        <v>1122</v>
      </c>
      <c r="D288" s="88" t="s">
        <v>960</v>
      </c>
      <c r="E288" s="105" t="s">
        <v>1413</v>
      </c>
      <c r="F288" s="106">
        <v>9255100</v>
      </c>
      <c r="G288" s="106">
        <v>5553100</v>
      </c>
      <c r="H288" s="106">
        <v>5553099.96</v>
      </c>
      <c r="I288" s="106">
        <f t="shared" si="4"/>
        <v>99.99999927968162</v>
      </c>
    </row>
    <row r="289" spans="1:9" ht="108">
      <c r="A289" s="88" t="s">
        <v>1125</v>
      </c>
      <c r="B289" s="88" t="s">
        <v>466</v>
      </c>
      <c r="C289" s="88" t="s">
        <v>467</v>
      </c>
      <c r="D289" s="88" t="s">
        <v>960</v>
      </c>
      <c r="E289" s="107" t="s">
        <v>468</v>
      </c>
      <c r="F289" s="106">
        <v>2635300</v>
      </c>
      <c r="G289" s="106">
        <v>0</v>
      </c>
      <c r="H289" s="106">
        <v>0</v>
      </c>
      <c r="I289" s="106">
        <v>0</v>
      </c>
    </row>
    <row r="290" spans="1:9" ht="108">
      <c r="A290" s="88" t="s">
        <v>1125</v>
      </c>
      <c r="B290" s="88" t="s">
        <v>466</v>
      </c>
      <c r="C290" s="88" t="s">
        <v>974</v>
      </c>
      <c r="D290" s="88" t="s">
        <v>960</v>
      </c>
      <c r="E290" s="107" t="s">
        <v>469</v>
      </c>
      <c r="F290" s="106">
        <v>6619800</v>
      </c>
      <c r="G290" s="106">
        <v>5553100</v>
      </c>
      <c r="H290" s="106">
        <v>5553099.96</v>
      </c>
      <c r="I290" s="106">
        <f t="shared" si="4"/>
        <v>99.99999927968162</v>
      </c>
    </row>
    <row r="291" spans="1:9" ht="24">
      <c r="A291" s="88" t="s">
        <v>1125</v>
      </c>
      <c r="B291" s="88" t="s">
        <v>470</v>
      </c>
      <c r="C291" s="88" t="s">
        <v>1122</v>
      </c>
      <c r="D291" s="88" t="s">
        <v>960</v>
      </c>
      <c r="E291" s="105" t="s">
        <v>1415</v>
      </c>
      <c r="F291" s="106">
        <v>0</v>
      </c>
      <c r="G291" s="106">
        <v>204008.21</v>
      </c>
      <c r="H291" s="106">
        <v>204008.21</v>
      </c>
      <c r="I291" s="106">
        <f t="shared" si="4"/>
        <v>100</v>
      </c>
    </row>
    <row r="292" spans="1:9" ht="36">
      <c r="A292" s="88" t="s">
        <v>1125</v>
      </c>
      <c r="B292" s="88" t="s">
        <v>471</v>
      </c>
      <c r="C292" s="88" t="s">
        <v>1122</v>
      </c>
      <c r="D292" s="88" t="s">
        <v>960</v>
      </c>
      <c r="E292" s="105" t="s">
        <v>1417</v>
      </c>
      <c r="F292" s="106">
        <v>0</v>
      </c>
      <c r="G292" s="106">
        <v>204008.21</v>
      </c>
      <c r="H292" s="106">
        <v>204008.21</v>
      </c>
      <c r="I292" s="106">
        <f t="shared" si="4"/>
        <v>100</v>
      </c>
    </row>
    <row r="293" spans="1:9" ht="24">
      <c r="A293" s="88" t="s">
        <v>1125</v>
      </c>
      <c r="B293" s="88" t="s">
        <v>472</v>
      </c>
      <c r="C293" s="88" t="s">
        <v>1122</v>
      </c>
      <c r="D293" s="88" t="s">
        <v>960</v>
      </c>
      <c r="E293" s="105" t="s">
        <v>1419</v>
      </c>
      <c r="F293" s="106">
        <v>78943200</v>
      </c>
      <c r="G293" s="106">
        <v>79845700</v>
      </c>
      <c r="H293" s="106">
        <v>78193067.6</v>
      </c>
      <c r="I293" s="106">
        <f t="shared" si="4"/>
        <v>97.9302174068234</v>
      </c>
    </row>
    <row r="294" spans="1:9" ht="24">
      <c r="A294" s="88" t="s">
        <v>1125</v>
      </c>
      <c r="B294" s="88" t="s">
        <v>473</v>
      </c>
      <c r="C294" s="88" t="s">
        <v>1122</v>
      </c>
      <c r="D294" s="88" t="s">
        <v>960</v>
      </c>
      <c r="E294" s="105" t="s">
        <v>1421</v>
      </c>
      <c r="F294" s="106">
        <v>78943200</v>
      </c>
      <c r="G294" s="106">
        <v>79845700</v>
      </c>
      <c r="H294" s="106">
        <v>78193067.6</v>
      </c>
      <c r="I294" s="106">
        <f t="shared" si="4"/>
        <v>97.9302174068234</v>
      </c>
    </row>
    <row r="295" spans="1:9" ht="156">
      <c r="A295" s="88" t="s">
        <v>1125</v>
      </c>
      <c r="B295" s="88" t="s">
        <v>473</v>
      </c>
      <c r="C295" s="88" t="s">
        <v>474</v>
      </c>
      <c r="D295" s="88" t="s">
        <v>960</v>
      </c>
      <c r="E295" s="107" t="s">
        <v>475</v>
      </c>
      <c r="F295" s="106">
        <v>52687900</v>
      </c>
      <c r="G295" s="106">
        <v>57258200</v>
      </c>
      <c r="H295" s="106">
        <v>56130198.03</v>
      </c>
      <c r="I295" s="106">
        <f t="shared" si="4"/>
        <v>98.02997305189474</v>
      </c>
    </row>
    <row r="296" spans="1:9" ht="156">
      <c r="A296" s="88" t="s">
        <v>1125</v>
      </c>
      <c r="B296" s="88" t="s">
        <v>473</v>
      </c>
      <c r="C296" s="88" t="s">
        <v>476</v>
      </c>
      <c r="D296" s="88" t="s">
        <v>960</v>
      </c>
      <c r="E296" s="107" t="s">
        <v>477</v>
      </c>
      <c r="F296" s="106">
        <v>26255300</v>
      </c>
      <c r="G296" s="106">
        <v>22587500</v>
      </c>
      <c r="H296" s="106">
        <v>22062869.57</v>
      </c>
      <c r="I296" s="106">
        <f t="shared" si="4"/>
        <v>97.67734175982291</v>
      </c>
    </row>
    <row r="297" spans="1:9" ht="24">
      <c r="A297" s="88" t="s">
        <v>1125</v>
      </c>
      <c r="B297" s="88" t="s">
        <v>478</v>
      </c>
      <c r="C297" s="88" t="s">
        <v>1122</v>
      </c>
      <c r="D297" s="88" t="s">
        <v>960</v>
      </c>
      <c r="E297" s="105" t="s">
        <v>1423</v>
      </c>
      <c r="F297" s="106">
        <v>7500</v>
      </c>
      <c r="G297" s="106">
        <v>6600</v>
      </c>
      <c r="H297" s="106">
        <v>6600</v>
      </c>
      <c r="I297" s="106">
        <f t="shared" si="4"/>
        <v>100</v>
      </c>
    </row>
    <row r="298" spans="1:9" ht="48">
      <c r="A298" s="88" t="s">
        <v>1125</v>
      </c>
      <c r="B298" s="88" t="s">
        <v>479</v>
      </c>
      <c r="C298" s="88" t="s">
        <v>1122</v>
      </c>
      <c r="D298" s="88" t="s">
        <v>960</v>
      </c>
      <c r="E298" s="105" t="s">
        <v>1425</v>
      </c>
      <c r="F298" s="106">
        <v>7500</v>
      </c>
      <c r="G298" s="106">
        <v>6600</v>
      </c>
      <c r="H298" s="106">
        <v>6600</v>
      </c>
      <c r="I298" s="106">
        <f t="shared" si="4"/>
        <v>100</v>
      </c>
    </row>
    <row r="299" spans="1:9" ht="36">
      <c r="A299" s="88" t="s">
        <v>1125</v>
      </c>
      <c r="B299" s="88" t="s">
        <v>480</v>
      </c>
      <c r="C299" s="88" t="s">
        <v>1122</v>
      </c>
      <c r="D299" s="88" t="s">
        <v>960</v>
      </c>
      <c r="E299" s="105" t="s">
        <v>1427</v>
      </c>
      <c r="F299" s="106">
        <v>7500</v>
      </c>
      <c r="G299" s="106">
        <v>6600</v>
      </c>
      <c r="H299" s="106">
        <v>6600</v>
      </c>
      <c r="I299" s="106">
        <f t="shared" si="4"/>
        <v>100</v>
      </c>
    </row>
    <row r="300" spans="1:9" ht="48">
      <c r="A300" s="88" t="s">
        <v>1125</v>
      </c>
      <c r="B300" s="88" t="s">
        <v>1428</v>
      </c>
      <c r="C300" s="88" t="s">
        <v>1122</v>
      </c>
      <c r="D300" s="88" t="s">
        <v>1119</v>
      </c>
      <c r="E300" s="105" t="s">
        <v>1429</v>
      </c>
      <c r="F300" s="106">
        <v>0</v>
      </c>
      <c r="G300" s="106">
        <v>-87439.2</v>
      </c>
      <c r="H300" s="106">
        <v>-97879.2</v>
      </c>
      <c r="I300" s="106">
        <f t="shared" si="4"/>
        <v>111.93972497461093</v>
      </c>
    </row>
    <row r="301" spans="1:9" ht="36">
      <c r="A301" s="88" t="s">
        <v>1125</v>
      </c>
      <c r="B301" s="88" t="s">
        <v>1430</v>
      </c>
      <c r="C301" s="88" t="s">
        <v>1122</v>
      </c>
      <c r="D301" s="88" t="s">
        <v>960</v>
      </c>
      <c r="E301" s="105" t="s">
        <v>1431</v>
      </c>
      <c r="F301" s="106">
        <v>0</v>
      </c>
      <c r="G301" s="106">
        <v>-87439.2</v>
      </c>
      <c r="H301" s="106">
        <v>-97879.2</v>
      </c>
      <c r="I301" s="106">
        <f t="shared" si="4"/>
        <v>111.93972497461093</v>
      </c>
    </row>
    <row r="302" spans="1:9" ht="12.75">
      <c r="A302" s="108"/>
      <c r="B302" s="108"/>
      <c r="C302" s="108"/>
      <c r="D302" s="108"/>
      <c r="E302" s="109" t="s">
        <v>481</v>
      </c>
      <c r="F302" s="110">
        <v>907788200</v>
      </c>
      <c r="G302" s="110">
        <v>1021237330.54</v>
      </c>
      <c r="H302" s="110">
        <v>1002519729.74</v>
      </c>
      <c r="I302" s="106">
        <f t="shared" si="4"/>
        <v>98.1671644543093</v>
      </c>
    </row>
  </sheetData>
  <mergeCells count="16">
    <mergeCell ref="H8:H9"/>
    <mergeCell ref="I8:I9"/>
    <mergeCell ref="A5:I5"/>
    <mergeCell ref="A6:I6"/>
    <mergeCell ref="A7:I7"/>
    <mergeCell ref="A8:A9"/>
    <mergeCell ref="B8:B9"/>
    <mergeCell ref="C8:C9"/>
    <mergeCell ref="D8:D9"/>
    <mergeCell ref="E8:E9"/>
    <mergeCell ref="F8:F9"/>
    <mergeCell ref="G8:G9"/>
    <mergeCell ref="A1:I1"/>
    <mergeCell ref="A2:I2"/>
    <mergeCell ref="A3:I3"/>
    <mergeCell ref="A4:I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4"/>
  <sheetViews>
    <sheetView workbookViewId="0" topLeftCell="A1">
      <selection activeCell="A1" sqref="A1:IV16384"/>
    </sheetView>
  </sheetViews>
  <sheetFormatPr defaultColWidth="8.875" defaultRowHeight="12.75"/>
  <cols>
    <col min="1" max="1" width="5.125" style="111" customWidth="1"/>
    <col min="2" max="2" width="59.75390625" style="111" customWidth="1"/>
    <col min="3" max="3" width="9.625" style="111" customWidth="1"/>
    <col min="4" max="4" width="14.875" style="111" customWidth="1"/>
    <col min="5" max="5" width="14.75390625" style="111" customWidth="1"/>
    <col min="6" max="6" width="15.25390625" style="111" customWidth="1"/>
    <col min="7" max="7" width="11.125" style="111" customWidth="1"/>
    <col min="8" max="8" width="8.875" style="0" customWidth="1"/>
    <col min="9" max="36" width="15.75390625" style="0" customWidth="1"/>
  </cols>
  <sheetData>
    <row r="1" spans="3:7" ht="12.75">
      <c r="C1" s="44" t="s">
        <v>482</v>
      </c>
      <c r="D1" s="44"/>
      <c r="E1" s="44"/>
      <c r="F1" s="44"/>
      <c r="G1" s="44"/>
    </row>
    <row r="2" spans="3:7" ht="12.75">
      <c r="C2" s="44" t="s">
        <v>1107</v>
      </c>
      <c r="D2" s="44"/>
      <c r="E2" s="44"/>
      <c r="F2" s="44"/>
      <c r="G2" s="44"/>
    </row>
    <row r="3" spans="3:7" ht="12.75">
      <c r="C3" s="44" t="s">
        <v>1108</v>
      </c>
      <c r="D3" s="44"/>
      <c r="E3" s="44"/>
      <c r="F3" s="44"/>
      <c r="G3" s="44"/>
    </row>
    <row r="4" spans="3:7" ht="12.75">
      <c r="C4" s="112" t="s">
        <v>483</v>
      </c>
      <c r="D4" s="44"/>
      <c r="E4" s="44"/>
      <c r="F4" s="44"/>
      <c r="G4" s="44"/>
    </row>
    <row r="5" spans="3:7" ht="12.75">
      <c r="C5" s="113"/>
      <c r="D5" s="113"/>
      <c r="E5" s="113"/>
      <c r="F5" s="113"/>
      <c r="G5" s="113"/>
    </row>
    <row r="6" spans="1:7" ht="30" customHeight="1">
      <c r="A6" s="82" t="s">
        <v>484</v>
      </c>
      <c r="B6" s="82"/>
      <c r="C6" s="82"/>
      <c r="D6" s="82"/>
      <c r="E6" s="82"/>
      <c r="F6" s="82"/>
      <c r="G6" s="82"/>
    </row>
    <row r="7" spans="2:7" ht="13.5" customHeight="1">
      <c r="B7" s="114"/>
      <c r="C7" s="114"/>
      <c r="D7" s="115"/>
      <c r="E7" s="115"/>
      <c r="G7" s="29" t="s">
        <v>1092</v>
      </c>
    </row>
    <row r="8" spans="1:8" ht="12.75">
      <c r="A8" s="116" t="s">
        <v>1112</v>
      </c>
      <c r="B8" s="117" t="s">
        <v>1094</v>
      </c>
      <c r="C8" s="117" t="s">
        <v>485</v>
      </c>
      <c r="D8" s="118" t="s">
        <v>486</v>
      </c>
      <c r="E8" s="118" t="s">
        <v>487</v>
      </c>
      <c r="F8" s="118" t="s">
        <v>1097</v>
      </c>
      <c r="G8" s="118" t="s">
        <v>488</v>
      </c>
      <c r="H8" s="119"/>
    </row>
    <row r="9" spans="1:8" ht="25.5" customHeight="1">
      <c r="A9" s="120"/>
      <c r="B9" s="117"/>
      <c r="C9" s="117"/>
      <c r="D9" s="121"/>
      <c r="E9" s="121"/>
      <c r="F9" s="121"/>
      <c r="G9" s="121"/>
      <c r="H9" s="119"/>
    </row>
    <row r="10" spans="1:8" ht="12.75">
      <c r="A10" s="122"/>
      <c r="B10" s="123" t="s">
        <v>1058</v>
      </c>
      <c r="C10" s="123" t="s">
        <v>1059</v>
      </c>
      <c r="D10" s="123" t="s">
        <v>489</v>
      </c>
      <c r="E10" s="123"/>
      <c r="F10" s="123" t="s">
        <v>490</v>
      </c>
      <c r="G10" s="123" t="s">
        <v>491</v>
      </c>
      <c r="H10" s="119"/>
    </row>
    <row r="11" spans="1:7" ht="12.75">
      <c r="A11" s="124">
        <v>1</v>
      </c>
      <c r="B11" s="125" t="s">
        <v>492</v>
      </c>
      <c r="C11" s="126" t="s">
        <v>493</v>
      </c>
      <c r="D11" s="127">
        <f>SUM(D12:D18)</f>
        <v>54816167.260000005</v>
      </c>
      <c r="E11" s="127">
        <f>SUM(E12:E18)</f>
        <v>54528292.51</v>
      </c>
      <c r="F11" s="127">
        <f>SUM(F12:F18)</f>
        <v>53381627.9</v>
      </c>
      <c r="G11" s="127">
        <f>+F11/E11*100</f>
        <v>97.8971199037826</v>
      </c>
    </row>
    <row r="12" spans="1:7" ht="25.5">
      <c r="A12" s="124">
        <v>2</v>
      </c>
      <c r="B12" s="125" t="s">
        <v>494</v>
      </c>
      <c r="C12" s="126" t="s">
        <v>495</v>
      </c>
      <c r="D12" s="127">
        <v>1127100</v>
      </c>
      <c r="E12" s="127">
        <v>1270612.95</v>
      </c>
      <c r="F12" s="127">
        <v>1270612.95</v>
      </c>
      <c r="G12" s="127">
        <f aca="true" t="shared" si="0" ref="G12:G54">+F12/E12*100</f>
        <v>100</v>
      </c>
    </row>
    <row r="13" spans="1:7" ht="38.25">
      <c r="A13" s="124">
        <v>3</v>
      </c>
      <c r="B13" s="125" t="s">
        <v>496</v>
      </c>
      <c r="C13" s="126" t="s">
        <v>497</v>
      </c>
      <c r="D13" s="127">
        <v>4547900</v>
      </c>
      <c r="E13" s="127">
        <v>4177572.92</v>
      </c>
      <c r="F13" s="127">
        <v>3877781.27</v>
      </c>
      <c r="G13" s="127">
        <f t="shared" si="0"/>
        <v>92.82378415072645</v>
      </c>
    </row>
    <row r="14" spans="1:9" ht="38.25">
      <c r="A14" s="124">
        <v>4</v>
      </c>
      <c r="B14" s="125" t="s">
        <v>498</v>
      </c>
      <c r="C14" s="126" t="s">
        <v>499</v>
      </c>
      <c r="D14" s="127">
        <v>24818167.26</v>
      </c>
      <c r="E14" s="127">
        <v>25652805.88</v>
      </c>
      <c r="F14" s="127">
        <v>25031677.62</v>
      </c>
      <c r="G14" s="127">
        <f t="shared" si="0"/>
        <v>97.57871219660905</v>
      </c>
      <c r="I14" s="111"/>
    </row>
    <row r="15" spans="1:9" ht="12.75">
      <c r="A15" s="124"/>
      <c r="B15" s="125"/>
      <c r="C15" s="126" t="s">
        <v>500</v>
      </c>
      <c r="D15" s="127">
        <v>0</v>
      </c>
      <c r="E15" s="127">
        <v>6300</v>
      </c>
      <c r="F15" s="127">
        <v>0</v>
      </c>
      <c r="G15" s="127">
        <f>+F15/E15*100</f>
        <v>0</v>
      </c>
      <c r="I15" s="111"/>
    </row>
    <row r="16" spans="1:7" ht="25.5">
      <c r="A16" s="124">
        <v>5</v>
      </c>
      <c r="B16" s="125" t="s">
        <v>501</v>
      </c>
      <c r="C16" s="126" t="s">
        <v>502</v>
      </c>
      <c r="D16" s="127">
        <v>9368000</v>
      </c>
      <c r="E16" s="127">
        <v>9332245.69</v>
      </c>
      <c r="F16" s="127">
        <v>9247240.34</v>
      </c>
      <c r="G16" s="127">
        <f t="shared" si="0"/>
        <v>99.08912224534457</v>
      </c>
    </row>
    <row r="17" spans="1:7" ht="12.75">
      <c r="A17" s="124">
        <v>7</v>
      </c>
      <c r="B17" s="125" t="s">
        <v>503</v>
      </c>
      <c r="C17" s="126" t="s">
        <v>504</v>
      </c>
      <c r="D17" s="127">
        <v>2367500</v>
      </c>
      <c r="E17" s="127">
        <v>0</v>
      </c>
      <c r="F17" s="127">
        <v>0</v>
      </c>
      <c r="G17" s="127">
        <v>0</v>
      </c>
    </row>
    <row r="18" spans="1:7" ht="12.75">
      <c r="A18" s="124">
        <v>8</v>
      </c>
      <c r="B18" s="125" t="s">
        <v>505</v>
      </c>
      <c r="C18" s="126" t="s">
        <v>506</v>
      </c>
      <c r="D18" s="127">
        <v>12587500</v>
      </c>
      <c r="E18" s="127">
        <v>14088755.07</v>
      </c>
      <c r="F18" s="127">
        <v>13954315.72</v>
      </c>
      <c r="G18" s="127">
        <f t="shared" si="0"/>
        <v>99.045768420758</v>
      </c>
    </row>
    <row r="19" spans="1:7" ht="12.75">
      <c r="A19" s="124">
        <v>9</v>
      </c>
      <c r="B19" s="125" t="s">
        <v>507</v>
      </c>
      <c r="C19" s="126" t="s">
        <v>508</v>
      </c>
      <c r="D19" s="127">
        <f>+D20</f>
        <v>669800</v>
      </c>
      <c r="E19" s="127">
        <f>+E20</f>
        <v>632100</v>
      </c>
      <c r="F19" s="127">
        <f>+F20</f>
        <v>631861.68</v>
      </c>
      <c r="G19" s="127">
        <f t="shared" si="0"/>
        <v>99.96229710488848</v>
      </c>
    </row>
    <row r="20" spans="1:7" ht="12.75">
      <c r="A20" s="124">
        <v>10</v>
      </c>
      <c r="B20" s="125" t="s">
        <v>509</v>
      </c>
      <c r="C20" s="126" t="s">
        <v>510</v>
      </c>
      <c r="D20" s="127">
        <v>669800</v>
      </c>
      <c r="E20" s="127">
        <v>632100</v>
      </c>
      <c r="F20" s="127">
        <v>631861.68</v>
      </c>
      <c r="G20" s="127">
        <f t="shared" si="0"/>
        <v>99.96229710488848</v>
      </c>
    </row>
    <row r="21" spans="1:7" ht="25.5">
      <c r="A21" s="124">
        <v>11</v>
      </c>
      <c r="B21" s="125" t="s">
        <v>511</v>
      </c>
      <c r="C21" s="126" t="s">
        <v>512</v>
      </c>
      <c r="D21" s="127">
        <f>+D22+D23</f>
        <v>2823439.8899999997</v>
      </c>
      <c r="E21" s="127">
        <f>+E22+E23</f>
        <v>2961385.31</v>
      </c>
      <c r="F21" s="127">
        <f>+F22+F23</f>
        <v>2955146.42</v>
      </c>
      <c r="G21" s="127">
        <f t="shared" si="0"/>
        <v>99.78932528709005</v>
      </c>
    </row>
    <row r="22" spans="1:7" ht="25.5">
      <c r="A22" s="124">
        <v>12</v>
      </c>
      <c r="B22" s="125" t="s">
        <v>513</v>
      </c>
      <c r="C22" s="126" t="s">
        <v>514</v>
      </c>
      <c r="D22" s="127">
        <v>1607300</v>
      </c>
      <c r="E22" s="127">
        <v>1472617</v>
      </c>
      <c r="F22" s="127">
        <v>1472590</v>
      </c>
      <c r="G22" s="127">
        <f t="shared" si="0"/>
        <v>99.99816652938273</v>
      </c>
    </row>
    <row r="23" spans="1:7" ht="12.75">
      <c r="A23" s="124">
        <v>13</v>
      </c>
      <c r="B23" s="125" t="s">
        <v>515</v>
      </c>
      <c r="C23" s="126" t="s">
        <v>516</v>
      </c>
      <c r="D23" s="127">
        <v>1216139.89</v>
      </c>
      <c r="E23" s="127">
        <v>1488768.31</v>
      </c>
      <c r="F23" s="127">
        <v>1482556.42</v>
      </c>
      <c r="G23" s="127">
        <f t="shared" si="0"/>
        <v>99.58274971610592</v>
      </c>
    </row>
    <row r="24" spans="1:7" ht="12.75">
      <c r="A24" s="124">
        <v>14</v>
      </c>
      <c r="B24" s="125" t="s">
        <v>517</v>
      </c>
      <c r="C24" s="126" t="s">
        <v>518</v>
      </c>
      <c r="D24" s="127">
        <f>SUM(D25:D28)</f>
        <v>26258159.43</v>
      </c>
      <c r="E24" s="127">
        <f>SUM(E25:E28)</f>
        <v>66287243.900000006</v>
      </c>
      <c r="F24" s="127">
        <f>SUM(F25:F28)</f>
        <v>65801056.01</v>
      </c>
      <c r="G24" s="127">
        <f t="shared" si="0"/>
        <v>99.26654381537801</v>
      </c>
    </row>
    <row r="25" spans="1:7" ht="12.75">
      <c r="A25" s="124">
        <v>15</v>
      </c>
      <c r="B25" s="125" t="s">
        <v>519</v>
      </c>
      <c r="C25" s="126" t="s">
        <v>520</v>
      </c>
      <c r="D25" s="127">
        <v>164400</v>
      </c>
      <c r="E25" s="127">
        <v>257075.81</v>
      </c>
      <c r="F25" s="127">
        <v>184153.83</v>
      </c>
      <c r="G25" s="127">
        <f t="shared" si="0"/>
        <v>71.63405611753203</v>
      </c>
    </row>
    <row r="26" spans="1:7" ht="12.75">
      <c r="A26" s="124">
        <v>17</v>
      </c>
      <c r="B26" s="125" t="s">
        <v>521</v>
      </c>
      <c r="C26" s="126" t="s">
        <v>522</v>
      </c>
      <c r="D26" s="127">
        <v>16903400</v>
      </c>
      <c r="E26" s="127">
        <v>16903400</v>
      </c>
      <c r="F26" s="127">
        <v>16903400</v>
      </c>
      <c r="G26" s="127">
        <f t="shared" si="0"/>
        <v>100</v>
      </c>
    </row>
    <row r="27" spans="1:7" ht="12.75">
      <c r="A27" s="124">
        <v>18</v>
      </c>
      <c r="B27" s="125" t="s">
        <v>523</v>
      </c>
      <c r="C27" s="126" t="s">
        <v>524</v>
      </c>
      <c r="D27" s="127">
        <v>6146059.43</v>
      </c>
      <c r="E27" s="127">
        <v>40043708</v>
      </c>
      <c r="F27" s="127">
        <v>40031741</v>
      </c>
      <c r="G27" s="127">
        <f t="shared" si="0"/>
        <v>99.97011515516995</v>
      </c>
    </row>
    <row r="28" spans="1:7" ht="12.75">
      <c r="A28" s="124">
        <v>19</v>
      </c>
      <c r="B28" s="125" t="s">
        <v>525</v>
      </c>
      <c r="C28" s="126" t="s">
        <v>526</v>
      </c>
      <c r="D28" s="127">
        <v>3044300</v>
      </c>
      <c r="E28" s="127">
        <v>9083060.09</v>
      </c>
      <c r="F28" s="127">
        <v>8681761.18</v>
      </c>
      <c r="G28" s="127">
        <f t="shared" si="0"/>
        <v>95.58189744399236</v>
      </c>
    </row>
    <row r="29" spans="1:7" ht="12.75">
      <c r="A29" s="124">
        <v>20</v>
      </c>
      <c r="B29" s="125" t="s">
        <v>527</v>
      </c>
      <c r="C29" s="126" t="s">
        <v>528</v>
      </c>
      <c r="D29" s="127">
        <f>SUM(D30:D33)</f>
        <v>48320933.42</v>
      </c>
      <c r="E29" s="127">
        <f>SUM(E30:E33)</f>
        <v>72424669.57</v>
      </c>
      <c r="F29" s="127">
        <f>SUM(F30:F33)</f>
        <v>60448315.2</v>
      </c>
      <c r="G29" s="127">
        <f t="shared" si="0"/>
        <v>83.46370864913013</v>
      </c>
    </row>
    <row r="30" spans="1:7" ht="12.75">
      <c r="A30" s="124">
        <v>21</v>
      </c>
      <c r="B30" s="125" t="s">
        <v>529</v>
      </c>
      <c r="C30" s="126" t="s">
        <v>530</v>
      </c>
      <c r="D30" s="127">
        <v>8217930</v>
      </c>
      <c r="E30" s="127">
        <v>32416020.13</v>
      </c>
      <c r="F30" s="127">
        <v>21461557.67</v>
      </c>
      <c r="G30" s="127">
        <f t="shared" si="0"/>
        <v>66.20663975383582</v>
      </c>
    </row>
    <row r="31" spans="1:7" ht="12.75">
      <c r="A31" s="124">
        <v>22</v>
      </c>
      <c r="B31" s="125" t="s">
        <v>531</v>
      </c>
      <c r="C31" s="126" t="s">
        <v>532</v>
      </c>
      <c r="D31" s="127">
        <v>11393700</v>
      </c>
      <c r="E31" s="127">
        <v>2787766</v>
      </c>
      <c r="F31" s="127">
        <v>2725586.71</v>
      </c>
      <c r="G31" s="127">
        <f t="shared" si="0"/>
        <v>97.7695656665588</v>
      </c>
    </row>
    <row r="32" spans="1:7" ht="12.75">
      <c r="A32" s="124">
        <v>23</v>
      </c>
      <c r="B32" s="125" t="s">
        <v>533</v>
      </c>
      <c r="C32" s="126" t="s">
        <v>534</v>
      </c>
      <c r="D32" s="127">
        <v>16961616</v>
      </c>
      <c r="E32" s="127">
        <v>18859264.03</v>
      </c>
      <c r="F32" s="127">
        <v>18185628.03</v>
      </c>
      <c r="G32" s="127">
        <f t="shared" si="0"/>
        <v>96.42808967026271</v>
      </c>
    </row>
    <row r="33" spans="1:7" ht="12.75">
      <c r="A33" s="124">
        <v>24</v>
      </c>
      <c r="B33" s="125" t="s">
        <v>535</v>
      </c>
      <c r="C33" s="126" t="s">
        <v>536</v>
      </c>
      <c r="D33" s="127">
        <v>11747687.42</v>
      </c>
      <c r="E33" s="127">
        <v>18361619.41</v>
      </c>
      <c r="F33" s="127">
        <v>18075542.79</v>
      </c>
      <c r="G33" s="127">
        <f t="shared" si="0"/>
        <v>98.44198589671127</v>
      </c>
    </row>
    <row r="34" spans="1:7" ht="12.75">
      <c r="A34" s="124">
        <v>25</v>
      </c>
      <c r="B34" s="125" t="s">
        <v>537</v>
      </c>
      <c r="C34" s="126" t="s">
        <v>538</v>
      </c>
      <c r="D34" s="127">
        <f>SUM(D35:D38)</f>
        <v>630264278.04</v>
      </c>
      <c r="E34" s="127">
        <f>SUM(E35:E38)</f>
        <v>681661182.38</v>
      </c>
      <c r="F34" s="127">
        <f>SUM(F35:F38)</f>
        <v>667696528.48</v>
      </c>
      <c r="G34" s="127">
        <f t="shared" si="0"/>
        <v>97.95137903390028</v>
      </c>
    </row>
    <row r="35" spans="1:7" ht="12.75">
      <c r="A35" s="124">
        <v>26</v>
      </c>
      <c r="B35" s="125" t="s">
        <v>539</v>
      </c>
      <c r="C35" s="126" t="s">
        <v>540</v>
      </c>
      <c r="D35" s="127">
        <v>250580223</v>
      </c>
      <c r="E35" s="127">
        <v>262719114.64</v>
      </c>
      <c r="F35" s="127">
        <v>258041370.42</v>
      </c>
      <c r="G35" s="127">
        <f t="shared" si="0"/>
        <v>98.21948843485947</v>
      </c>
    </row>
    <row r="36" spans="1:7" ht="12.75">
      <c r="A36" s="124">
        <v>27</v>
      </c>
      <c r="B36" s="125" t="s">
        <v>541</v>
      </c>
      <c r="C36" s="126" t="s">
        <v>542</v>
      </c>
      <c r="D36" s="127">
        <v>327221740.59</v>
      </c>
      <c r="E36" s="127">
        <v>342302775.46</v>
      </c>
      <c r="F36" s="127">
        <v>334114727.83</v>
      </c>
      <c r="G36" s="127">
        <f t="shared" si="0"/>
        <v>97.60795172665586</v>
      </c>
    </row>
    <row r="37" spans="1:7" ht="12.75">
      <c r="A37" s="124">
        <v>28</v>
      </c>
      <c r="B37" s="125" t="s">
        <v>543</v>
      </c>
      <c r="C37" s="126" t="s">
        <v>544</v>
      </c>
      <c r="D37" s="127">
        <v>16259729.45</v>
      </c>
      <c r="E37" s="127">
        <v>40128899.83</v>
      </c>
      <c r="F37" s="127">
        <v>39540003.6</v>
      </c>
      <c r="G37" s="127">
        <f t="shared" si="0"/>
        <v>98.53248847465352</v>
      </c>
    </row>
    <row r="38" spans="1:7" ht="12.75">
      <c r="A38" s="124">
        <v>29</v>
      </c>
      <c r="B38" s="125" t="s">
        <v>545</v>
      </c>
      <c r="C38" s="126" t="s">
        <v>546</v>
      </c>
      <c r="D38" s="127">
        <v>36202585</v>
      </c>
      <c r="E38" s="127">
        <v>36510392.45</v>
      </c>
      <c r="F38" s="127">
        <v>36000426.63</v>
      </c>
      <c r="G38" s="127">
        <f t="shared" si="0"/>
        <v>98.60323106441984</v>
      </c>
    </row>
    <row r="39" spans="1:7" ht="12.75">
      <c r="A39" s="124">
        <v>30</v>
      </c>
      <c r="B39" s="125" t="s">
        <v>547</v>
      </c>
      <c r="C39" s="126" t="s">
        <v>548</v>
      </c>
      <c r="D39" s="127">
        <f>+D40+D41</f>
        <v>44198060</v>
      </c>
      <c r="E39" s="127">
        <f>+E40+E41</f>
        <v>53986167.57</v>
      </c>
      <c r="F39" s="127">
        <f>+F40+F41</f>
        <v>48370884.55</v>
      </c>
      <c r="G39" s="127">
        <f t="shared" si="0"/>
        <v>89.59866337480047</v>
      </c>
    </row>
    <row r="40" spans="1:7" ht="12.75">
      <c r="A40" s="124">
        <v>31</v>
      </c>
      <c r="B40" s="125" t="s">
        <v>549</v>
      </c>
      <c r="C40" s="126" t="s">
        <v>550</v>
      </c>
      <c r="D40" s="127">
        <v>39287497.03</v>
      </c>
      <c r="E40" s="127">
        <v>48826921.81</v>
      </c>
      <c r="F40" s="127">
        <v>43262019.26</v>
      </c>
      <c r="G40" s="127">
        <f t="shared" si="0"/>
        <v>88.60279873538887</v>
      </c>
    </row>
    <row r="41" spans="1:7" ht="12.75">
      <c r="A41" s="124">
        <v>32</v>
      </c>
      <c r="B41" s="125" t="s">
        <v>551</v>
      </c>
      <c r="C41" s="126" t="s">
        <v>552</v>
      </c>
      <c r="D41" s="127">
        <v>4910562.97</v>
      </c>
      <c r="E41" s="127">
        <v>5159245.76</v>
      </c>
      <c r="F41" s="127">
        <v>5108865.29</v>
      </c>
      <c r="G41" s="127">
        <f t="shared" si="0"/>
        <v>99.02349156555783</v>
      </c>
    </row>
    <row r="42" spans="1:7" ht="12.75">
      <c r="A42" s="124">
        <v>33</v>
      </c>
      <c r="B42" s="125" t="s">
        <v>553</v>
      </c>
      <c r="C42" s="126" t="s">
        <v>554</v>
      </c>
      <c r="D42" s="127">
        <f>+D43</f>
        <v>89600</v>
      </c>
      <c r="E42" s="127">
        <f>+E43</f>
        <v>69975</v>
      </c>
      <c r="F42" s="127">
        <f>+F43</f>
        <v>69000</v>
      </c>
      <c r="G42" s="127">
        <f t="shared" si="0"/>
        <v>98.60664523043944</v>
      </c>
    </row>
    <row r="43" spans="1:7" ht="12.75">
      <c r="A43" s="124">
        <v>34</v>
      </c>
      <c r="B43" s="125" t="s">
        <v>555</v>
      </c>
      <c r="C43" s="126" t="s">
        <v>556</v>
      </c>
      <c r="D43" s="127">
        <v>89600</v>
      </c>
      <c r="E43" s="127">
        <v>69975</v>
      </c>
      <c r="F43" s="127">
        <v>69000</v>
      </c>
      <c r="G43" s="127">
        <f t="shared" si="0"/>
        <v>98.60664523043944</v>
      </c>
    </row>
    <row r="44" spans="1:7" ht="12.75">
      <c r="A44" s="124">
        <v>35</v>
      </c>
      <c r="B44" s="125" t="s">
        <v>557</v>
      </c>
      <c r="C44" s="126" t="s">
        <v>1449</v>
      </c>
      <c r="D44" s="127">
        <f>SUM(D45:D49)</f>
        <v>70817800</v>
      </c>
      <c r="E44" s="127">
        <f>SUM(E45:E49)</f>
        <v>67457449.22</v>
      </c>
      <c r="F44" s="127">
        <f>SUM(F45:F49)</f>
        <v>66375648.989999995</v>
      </c>
      <c r="G44" s="127">
        <f t="shared" si="0"/>
        <v>98.3963220630061</v>
      </c>
    </row>
    <row r="45" spans="1:7" ht="12.75">
      <c r="A45" s="124">
        <v>36</v>
      </c>
      <c r="B45" s="125" t="s">
        <v>558</v>
      </c>
      <c r="C45" s="126" t="s">
        <v>559</v>
      </c>
      <c r="D45" s="127">
        <v>645000</v>
      </c>
      <c r="E45" s="127">
        <v>649279.46</v>
      </c>
      <c r="F45" s="127">
        <v>649279.46</v>
      </c>
      <c r="G45" s="127">
        <f t="shared" si="0"/>
        <v>100</v>
      </c>
    </row>
    <row r="46" spans="1:7" ht="12.75">
      <c r="A46" s="124">
        <v>37</v>
      </c>
      <c r="B46" s="125" t="s">
        <v>560</v>
      </c>
      <c r="C46" s="126" t="s">
        <v>561</v>
      </c>
      <c r="D46" s="127">
        <v>35831200</v>
      </c>
      <c r="E46" s="127">
        <v>35607348.8</v>
      </c>
      <c r="F46" s="127">
        <v>35518748.8</v>
      </c>
      <c r="G46" s="127">
        <f t="shared" si="0"/>
        <v>99.75117495970383</v>
      </c>
    </row>
    <row r="47" spans="1:7" ht="12.75">
      <c r="A47" s="124">
        <v>38</v>
      </c>
      <c r="B47" s="125" t="s">
        <v>562</v>
      </c>
      <c r="C47" s="126" t="s">
        <v>563</v>
      </c>
      <c r="D47" s="127">
        <v>1325000</v>
      </c>
      <c r="E47" s="127">
        <v>1882412.96</v>
      </c>
      <c r="F47" s="127">
        <v>1697363.68</v>
      </c>
      <c r="G47" s="127">
        <f t="shared" si="0"/>
        <v>90.16957044324641</v>
      </c>
    </row>
    <row r="48" spans="1:7" ht="12.75">
      <c r="A48" s="124">
        <v>39</v>
      </c>
      <c r="B48" s="125" t="s">
        <v>564</v>
      </c>
      <c r="C48" s="126" t="s">
        <v>565</v>
      </c>
      <c r="D48" s="127">
        <v>16566100</v>
      </c>
      <c r="E48" s="127">
        <v>12867908</v>
      </c>
      <c r="F48" s="127">
        <v>12126293.71</v>
      </c>
      <c r="G48" s="127">
        <f t="shared" si="0"/>
        <v>94.23671439055984</v>
      </c>
    </row>
    <row r="49" spans="1:7" ht="12.75">
      <c r="A49" s="124">
        <v>40</v>
      </c>
      <c r="B49" s="125" t="s">
        <v>566</v>
      </c>
      <c r="C49" s="126" t="s">
        <v>567</v>
      </c>
      <c r="D49" s="127">
        <v>16450500</v>
      </c>
      <c r="E49" s="127">
        <v>16450500</v>
      </c>
      <c r="F49" s="127">
        <v>16383963.34</v>
      </c>
      <c r="G49" s="127">
        <f t="shared" si="0"/>
        <v>99.59553411750403</v>
      </c>
    </row>
    <row r="50" spans="1:7" ht="12.75">
      <c r="A50" s="124">
        <v>41</v>
      </c>
      <c r="B50" s="125" t="s">
        <v>568</v>
      </c>
      <c r="C50" s="126" t="s">
        <v>569</v>
      </c>
      <c r="D50" s="127">
        <f>+D51</f>
        <v>33129961.96</v>
      </c>
      <c r="E50" s="127">
        <f>+E51</f>
        <v>37506035.96</v>
      </c>
      <c r="F50" s="127">
        <f>+F51</f>
        <v>37049848.51</v>
      </c>
      <c r="G50" s="127">
        <f t="shared" si="0"/>
        <v>98.78369590834252</v>
      </c>
    </row>
    <row r="51" spans="1:7" s="128" customFormat="1" ht="12.75">
      <c r="A51" s="124">
        <v>42</v>
      </c>
      <c r="B51" s="125" t="s">
        <v>570</v>
      </c>
      <c r="C51" s="126" t="s">
        <v>571</v>
      </c>
      <c r="D51" s="127">
        <v>33129961.96</v>
      </c>
      <c r="E51" s="127">
        <v>37506035.96</v>
      </c>
      <c r="F51" s="127">
        <v>37049848.51</v>
      </c>
      <c r="G51" s="127">
        <f t="shared" si="0"/>
        <v>98.78369590834252</v>
      </c>
    </row>
    <row r="52" spans="1:7" ht="25.5">
      <c r="A52" s="124">
        <v>43</v>
      </c>
      <c r="B52" s="125" t="s">
        <v>572</v>
      </c>
      <c r="C52" s="126" t="s">
        <v>573</v>
      </c>
      <c r="D52" s="127">
        <f>+D53</f>
        <v>1400000</v>
      </c>
      <c r="E52" s="127">
        <f>+E53</f>
        <v>329472.31</v>
      </c>
      <c r="F52" s="127">
        <f>+F53</f>
        <v>9472.31</v>
      </c>
      <c r="G52" s="127">
        <v>0</v>
      </c>
    </row>
    <row r="53" spans="1:7" ht="14.25" customHeight="1">
      <c r="A53" s="124">
        <v>44</v>
      </c>
      <c r="B53" s="125" t="s">
        <v>574</v>
      </c>
      <c r="C53" s="126" t="s">
        <v>575</v>
      </c>
      <c r="D53" s="127">
        <v>1400000</v>
      </c>
      <c r="E53" s="127">
        <v>329472.31</v>
      </c>
      <c r="F53" s="127">
        <v>9472.31</v>
      </c>
      <c r="G53" s="127">
        <v>0</v>
      </c>
    </row>
    <row r="54" spans="1:7" ht="12.75">
      <c r="A54" s="124">
        <v>46</v>
      </c>
      <c r="B54" s="129" t="s">
        <v>576</v>
      </c>
      <c r="C54" s="130"/>
      <c r="D54" s="131">
        <f>+D52+D50+D44+D42+D39+D34+D29+D24+D21+D19+D11</f>
        <v>912788199.9999999</v>
      </c>
      <c r="E54" s="131">
        <f>+E52+E50+E44+E42+E39+E34+E29+E24+E21+E19+E11</f>
        <v>1037843973.7299999</v>
      </c>
      <c r="F54" s="131">
        <f>+F52+F50+F44+F42+F39+F34+F29+F24+F21+F19+F11</f>
        <v>1002789390.05</v>
      </c>
      <c r="G54" s="132">
        <f t="shared" si="0"/>
        <v>96.62236477088032</v>
      </c>
    </row>
  </sheetData>
  <mergeCells count="12">
    <mergeCell ref="A6:G6"/>
    <mergeCell ref="A8:A9"/>
    <mergeCell ref="B8:B9"/>
    <mergeCell ref="C8:C9"/>
    <mergeCell ref="D8:D9"/>
    <mergeCell ref="E8:E9"/>
    <mergeCell ref="F8:F9"/>
    <mergeCell ref="G8:G9"/>
    <mergeCell ref="C1:G1"/>
    <mergeCell ref="C2:G2"/>
    <mergeCell ref="C3:G3"/>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1190"/>
  <sheetViews>
    <sheetView workbookViewId="0" topLeftCell="A1">
      <selection activeCell="A1" sqref="A1:IV16384"/>
    </sheetView>
  </sheetViews>
  <sheetFormatPr defaultColWidth="9.00390625" defaultRowHeight="12.75"/>
  <cols>
    <col min="1" max="1" width="5.375" style="0" customWidth="1"/>
    <col min="2" max="2" width="44.875" style="0" customWidth="1"/>
    <col min="3" max="5" width="10.75390625" style="0" customWidth="1"/>
    <col min="6" max="6" width="8.625" style="0" customWidth="1"/>
    <col min="7" max="7" width="16.875" style="0" customWidth="1"/>
    <col min="8" max="8" width="15.25390625" style="0" customWidth="1"/>
    <col min="9" max="9" width="15.375" style="0" customWidth="1"/>
    <col min="10" max="10" width="9.75390625" style="0" customWidth="1"/>
    <col min="11" max="11" width="10.75390625" style="0" customWidth="1"/>
  </cols>
  <sheetData>
    <row r="1" spans="2:10" ht="12.75">
      <c r="B1" s="133"/>
      <c r="C1" s="134"/>
      <c r="D1" s="135"/>
      <c r="E1" s="135"/>
      <c r="G1" s="136"/>
      <c r="H1" s="137" t="s">
        <v>577</v>
      </c>
      <c r="I1" s="137"/>
      <c r="J1" s="137"/>
    </row>
    <row r="2" spans="2:10" ht="12.75">
      <c r="B2" s="138"/>
      <c r="C2" s="139"/>
      <c r="D2" s="140"/>
      <c r="E2" s="140"/>
      <c r="G2" s="141"/>
      <c r="H2" s="142" t="s">
        <v>578</v>
      </c>
      <c r="I2" s="142"/>
      <c r="J2" s="142"/>
    </row>
    <row r="3" spans="7:10" ht="12.75" customHeight="1">
      <c r="G3" s="141"/>
      <c r="H3" s="142" t="s">
        <v>1061</v>
      </c>
      <c r="I3" s="142"/>
      <c r="J3" s="142"/>
    </row>
    <row r="4" spans="7:10" ht="12.75" customHeight="1">
      <c r="G4" s="141"/>
      <c r="H4" s="142" t="s">
        <v>1108</v>
      </c>
      <c r="I4" s="142"/>
      <c r="J4" s="142"/>
    </row>
    <row r="5" spans="2:10" ht="15.75">
      <c r="B5" s="143"/>
      <c r="C5" s="144"/>
      <c r="D5" s="144"/>
      <c r="E5" s="144"/>
      <c r="G5" s="145"/>
      <c r="H5" s="112" t="s">
        <v>1144</v>
      </c>
      <c r="I5" s="44"/>
      <c r="J5" s="44"/>
    </row>
    <row r="6" spans="2:9" ht="15.75" customHeight="1">
      <c r="B6" s="146" t="s">
        <v>579</v>
      </c>
      <c r="C6" s="146"/>
      <c r="D6" s="146"/>
      <c r="E6" s="146"/>
      <c r="F6" s="146"/>
      <c r="G6" s="146"/>
      <c r="H6" s="146"/>
      <c r="I6" s="146"/>
    </row>
    <row r="7" spans="2:10" ht="13.5" customHeight="1">
      <c r="B7" s="147"/>
      <c r="C7" s="147"/>
      <c r="D7" s="148"/>
      <c r="I7" s="149" t="s">
        <v>1092</v>
      </c>
      <c r="J7" s="149"/>
    </row>
    <row r="8" spans="1:10" ht="18" customHeight="1">
      <c r="A8" s="150" t="s">
        <v>1112</v>
      </c>
      <c r="B8" s="151" t="s">
        <v>580</v>
      </c>
      <c r="C8" s="151" t="s">
        <v>581</v>
      </c>
      <c r="D8" s="151" t="s">
        <v>485</v>
      </c>
      <c r="E8" s="151" t="s">
        <v>582</v>
      </c>
      <c r="F8" s="151" t="s">
        <v>583</v>
      </c>
      <c r="G8" s="151" t="s">
        <v>486</v>
      </c>
      <c r="H8" s="151" t="s">
        <v>487</v>
      </c>
      <c r="I8" s="151" t="s">
        <v>1097</v>
      </c>
      <c r="J8" s="151" t="s">
        <v>488</v>
      </c>
    </row>
    <row r="9" spans="1:10" ht="18" customHeight="1">
      <c r="A9" s="150"/>
      <c r="B9" s="151"/>
      <c r="C9" s="151"/>
      <c r="D9" s="151"/>
      <c r="E9" s="151"/>
      <c r="F9" s="151"/>
      <c r="G9" s="151"/>
      <c r="H9" s="151"/>
      <c r="I9" s="151"/>
      <c r="J9" s="151"/>
    </row>
    <row r="10" spans="1:14" ht="12.75">
      <c r="A10" s="152"/>
      <c r="B10" s="153" t="s">
        <v>1058</v>
      </c>
      <c r="C10" s="153" t="s">
        <v>1059</v>
      </c>
      <c r="D10" s="153" t="s">
        <v>489</v>
      </c>
      <c r="E10" s="153" t="s">
        <v>490</v>
      </c>
      <c r="F10" s="153" t="s">
        <v>491</v>
      </c>
      <c r="G10" s="153" t="s">
        <v>584</v>
      </c>
      <c r="H10" s="153" t="s">
        <v>585</v>
      </c>
      <c r="I10" s="154"/>
      <c r="J10" s="155"/>
      <c r="N10" s="139"/>
    </row>
    <row r="11" spans="1:10" s="160" customFormat="1" ht="12.75">
      <c r="A11" s="156">
        <v>1</v>
      </c>
      <c r="B11" s="157" t="s">
        <v>586</v>
      </c>
      <c r="C11" s="158" t="s">
        <v>1223</v>
      </c>
      <c r="D11" s="158"/>
      <c r="E11" s="158"/>
      <c r="F11" s="158"/>
      <c r="G11" s="159">
        <v>44854500</v>
      </c>
      <c r="H11" s="159">
        <v>50207135.96</v>
      </c>
      <c r="I11" s="159">
        <f>+I12+I104+I111+I144</f>
        <v>49211506</v>
      </c>
      <c r="J11" s="159">
        <f aca="true" t="shared" si="0" ref="J11:J72">+I11/H11*100</f>
        <v>98.01695527744658</v>
      </c>
    </row>
    <row r="12" spans="1:10" ht="12.75">
      <c r="A12" s="156">
        <v>2</v>
      </c>
      <c r="B12" s="157" t="s">
        <v>492</v>
      </c>
      <c r="C12" s="158" t="s">
        <v>1223</v>
      </c>
      <c r="D12" s="158" t="s">
        <v>493</v>
      </c>
      <c r="E12" s="158"/>
      <c r="F12" s="158"/>
      <c r="G12" s="159">
        <v>26220200</v>
      </c>
      <c r="H12" s="159">
        <v>25449463.46</v>
      </c>
      <c r="I12" s="159">
        <f>+I13+I19+I39+I45+I51</f>
        <v>24854835.5</v>
      </c>
      <c r="J12" s="159">
        <f t="shared" si="0"/>
        <v>97.66349510301228</v>
      </c>
    </row>
    <row r="13" spans="1:10" ht="38.25">
      <c r="A13" s="156">
        <v>3</v>
      </c>
      <c r="B13" s="157" t="s">
        <v>494</v>
      </c>
      <c r="C13" s="158" t="s">
        <v>1223</v>
      </c>
      <c r="D13" s="158" t="s">
        <v>495</v>
      </c>
      <c r="E13" s="158"/>
      <c r="F13" s="158"/>
      <c r="G13" s="159">
        <v>1127100</v>
      </c>
      <c r="H13" s="159">
        <v>1270612.95</v>
      </c>
      <c r="I13" s="159">
        <f>+I14</f>
        <v>1270612.95</v>
      </c>
      <c r="J13" s="159">
        <f t="shared" si="0"/>
        <v>100</v>
      </c>
    </row>
    <row r="14" spans="1:10" ht="25.5">
      <c r="A14" s="156">
        <v>4</v>
      </c>
      <c r="B14" s="157" t="s">
        <v>587</v>
      </c>
      <c r="C14" s="158" t="s">
        <v>1223</v>
      </c>
      <c r="D14" s="158" t="s">
        <v>495</v>
      </c>
      <c r="E14" s="158" t="s">
        <v>588</v>
      </c>
      <c r="F14" s="158"/>
      <c r="G14" s="159">
        <v>1127100</v>
      </c>
      <c r="H14" s="159">
        <v>1270612.95</v>
      </c>
      <c r="I14" s="159">
        <f>+I15</f>
        <v>1270612.95</v>
      </c>
      <c r="J14" s="159">
        <f t="shared" si="0"/>
        <v>100</v>
      </c>
    </row>
    <row r="15" spans="1:10" ht="38.25">
      <c r="A15" s="156">
        <v>5</v>
      </c>
      <c r="B15" s="157" t="s">
        <v>589</v>
      </c>
      <c r="C15" s="158" t="s">
        <v>1223</v>
      </c>
      <c r="D15" s="158" t="s">
        <v>495</v>
      </c>
      <c r="E15" s="158" t="s">
        <v>590</v>
      </c>
      <c r="F15" s="158"/>
      <c r="G15" s="159">
        <v>1127100</v>
      </c>
      <c r="H15" s="159">
        <v>1270612.95</v>
      </c>
      <c r="I15" s="159">
        <f>+I16</f>
        <v>1270612.95</v>
      </c>
      <c r="J15" s="159">
        <f t="shared" si="0"/>
        <v>100</v>
      </c>
    </row>
    <row r="16" spans="1:10" ht="38.25">
      <c r="A16" s="156">
        <v>6</v>
      </c>
      <c r="B16" s="157" t="s">
        <v>591</v>
      </c>
      <c r="C16" s="158" t="s">
        <v>1223</v>
      </c>
      <c r="D16" s="158" t="s">
        <v>495</v>
      </c>
      <c r="E16" s="158" t="s">
        <v>592</v>
      </c>
      <c r="F16" s="158"/>
      <c r="G16" s="159">
        <v>1127100</v>
      </c>
      <c r="H16" s="159">
        <v>1270612.95</v>
      </c>
      <c r="I16" s="159">
        <f>+I17</f>
        <v>1270612.95</v>
      </c>
      <c r="J16" s="159">
        <f t="shared" si="0"/>
        <v>100</v>
      </c>
    </row>
    <row r="17" spans="1:10" ht="63.75">
      <c r="A17" s="156">
        <v>7</v>
      </c>
      <c r="B17" s="157" t="s">
        <v>593</v>
      </c>
      <c r="C17" s="158" t="s">
        <v>1223</v>
      </c>
      <c r="D17" s="158" t="s">
        <v>495</v>
      </c>
      <c r="E17" s="158" t="s">
        <v>592</v>
      </c>
      <c r="F17" s="158" t="s">
        <v>1174</v>
      </c>
      <c r="G17" s="159">
        <v>1127100</v>
      </c>
      <c r="H17" s="159">
        <v>1270612.95</v>
      </c>
      <c r="I17" s="159">
        <f>+I18</f>
        <v>1270612.95</v>
      </c>
      <c r="J17" s="159">
        <f t="shared" si="0"/>
        <v>100</v>
      </c>
    </row>
    <row r="18" spans="1:10" ht="25.5">
      <c r="A18" s="156">
        <v>8</v>
      </c>
      <c r="B18" s="157" t="s">
        <v>594</v>
      </c>
      <c r="C18" s="158" t="s">
        <v>1223</v>
      </c>
      <c r="D18" s="158" t="s">
        <v>495</v>
      </c>
      <c r="E18" s="158" t="s">
        <v>592</v>
      </c>
      <c r="F18" s="158" t="s">
        <v>854</v>
      </c>
      <c r="G18" s="159">
        <v>1127100</v>
      </c>
      <c r="H18" s="159">
        <v>1270612.95</v>
      </c>
      <c r="I18" s="159">
        <v>1270612.95</v>
      </c>
      <c r="J18" s="159">
        <f t="shared" si="0"/>
        <v>100</v>
      </c>
    </row>
    <row r="19" spans="1:10" ht="51">
      <c r="A19" s="156">
        <v>9</v>
      </c>
      <c r="B19" s="157" t="s">
        <v>498</v>
      </c>
      <c r="C19" s="158" t="s">
        <v>1223</v>
      </c>
      <c r="D19" s="158" t="s">
        <v>499</v>
      </c>
      <c r="E19" s="158"/>
      <c r="F19" s="158"/>
      <c r="G19" s="159">
        <v>20488000</v>
      </c>
      <c r="H19" s="159">
        <v>21279966.89</v>
      </c>
      <c r="I19" s="159">
        <f>+I20</f>
        <v>20794666.84</v>
      </c>
      <c r="J19" s="159">
        <f t="shared" si="0"/>
        <v>97.7194511039016</v>
      </c>
    </row>
    <row r="20" spans="1:10" ht="25.5">
      <c r="A20" s="156">
        <v>10</v>
      </c>
      <c r="B20" s="157" t="s">
        <v>587</v>
      </c>
      <c r="C20" s="158" t="s">
        <v>1223</v>
      </c>
      <c r="D20" s="158" t="s">
        <v>499</v>
      </c>
      <c r="E20" s="158" t="s">
        <v>588</v>
      </c>
      <c r="F20" s="158"/>
      <c r="G20" s="159">
        <v>20488000</v>
      </c>
      <c r="H20" s="159">
        <v>21279966.89</v>
      </c>
      <c r="I20" s="159">
        <f>+I21</f>
        <v>20794666.84</v>
      </c>
      <c r="J20" s="159">
        <f t="shared" si="0"/>
        <v>97.7194511039016</v>
      </c>
    </row>
    <row r="21" spans="1:10" ht="38.25">
      <c r="A21" s="156">
        <v>11</v>
      </c>
      <c r="B21" s="157" t="s">
        <v>589</v>
      </c>
      <c r="C21" s="158" t="s">
        <v>1223</v>
      </c>
      <c r="D21" s="158" t="s">
        <v>499</v>
      </c>
      <c r="E21" s="158" t="s">
        <v>590</v>
      </c>
      <c r="F21" s="158"/>
      <c r="G21" s="159">
        <v>20488000</v>
      </c>
      <c r="H21" s="159">
        <v>21279966.89</v>
      </c>
      <c r="I21" s="159">
        <f>+I22+I25+I28+I31</f>
        <v>20794666.84</v>
      </c>
      <c r="J21" s="159">
        <f t="shared" si="0"/>
        <v>97.7194511039016</v>
      </c>
    </row>
    <row r="22" spans="1:10" ht="76.5">
      <c r="A22" s="156">
        <v>12</v>
      </c>
      <c r="B22" s="161" t="s">
        <v>595</v>
      </c>
      <c r="C22" s="158" t="s">
        <v>1223</v>
      </c>
      <c r="D22" s="158" t="s">
        <v>499</v>
      </c>
      <c r="E22" s="158" t="s">
        <v>596</v>
      </c>
      <c r="F22" s="158"/>
      <c r="G22" s="159">
        <v>442800</v>
      </c>
      <c r="H22" s="159">
        <v>442800</v>
      </c>
      <c r="I22" s="159">
        <f>+I23</f>
        <v>442800</v>
      </c>
      <c r="J22" s="159">
        <f t="shared" si="0"/>
        <v>100</v>
      </c>
    </row>
    <row r="23" spans="1:10" ht="63.75">
      <c r="A23" s="156">
        <v>13</v>
      </c>
      <c r="B23" s="157" t="s">
        <v>593</v>
      </c>
      <c r="C23" s="158" t="s">
        <v>1223</v>
      </c>
      <c r="D23" s="158" t="s">
        <v>499</v>
      </c>
      <c r="E23" s="158" t="s">
        <v>596</v>
      </c>
      <c r="F23" s="158" t="s">
        <v>1174</v>
      </c>
      <c r="G23" s="159">
        <v>442800</v>
      </c>
      <c r="H23" s="159">
        <v>442800</v>
      </c>
      <c r="I23" s="159">
        <f>+I24</f>
        <v>442800</v>
      </c>
      <c r="J23" s="159">
        <f t="shared" si="0"/>
        <v>100</v>
      </c>
    </row>
    <row r="24" spans="1:10" ht="25.5">
      <c r="A24" s="156">
        <v>14</v>
      </c>
      <c r="B24" s="157" t="s">
        <v>594</v>
      </c>
      <c r="C24" s="158" t="s">
        <v>1223</v>
      </c>
      <c r="D24" s="158" t="s">
        <v>499</v>
      </c>
      <c r="E24" s="158" t="s">
        <v>596</v>
      </c>
      <c r="F24" s="158" t="s">
        <v>854</v>
      </c>
      <c r="G24" s="159">
        <v>442800</v>
      </c>
      <c r="H24" s="159">
        <v>442800</v>
      </c>
      <c r="I24" s="159">
        <v>442800</v>
      </c>
      <c r="J24" s="159">
        <f t="shared" si="0"/>
        <v>100</v>
      </c>
    </row>
    <row r="25" spans="1:10" ht="89.25">
      <c r="A25" s="156">
        <v>15</v>
      </c>
      <c r="B25" s="161" t="s">
        <v>597</v>
      </c>
      <c r="C25" s="158" t="s">
        <v>1223</v>
      </c>
      <c r="D25" s="158" t="s">
        <v>499</v>
      </c>
      <c r="E25" s="158" t="s">
        <v>598</v>
      </c>
      <c r="F25" s="158"/>
      <c r="G25" s="159">
        <v>0</v>
      </c>
      <c r="H25" s="159">
        <v>53715.36</v>
      </c>
      <c r="I25" s="159">
        <f>+I26</f>
        <v>53715.36</v>
      </c>
      <c r="J25" s="159">
        <f t="shared" si="0"/>
        <v>100</v>
      </c>
    </row>
    <row r="26" spans="1:10" ht="63.75">
      <c r="A26" s="156">
        <v>16</v>
      </c>
      <c r="B26" s="157" t="s">
        <v>593</v>
      </c>
      <c r="C26" s="158" t="s">
        <v>1223</v>
      </c>
      <c r="D26" s="158" t="s">
        <v>499</v>
      </c>
      <c r="E26" s="158" t="s">
        <v>598</v>
      </c>
      <c r="F26" s="158" t="s">
        <v>1174</v>
      </c>
      <c r="G26" s="159">
        <v>0</v>
      </c>
      <c r="H26" s="159">
        <v>53715.36</v>
      </c>
      <c r="I26" s="159">
        <f>+I27</f>
        <v>53715.36</v>
      </c>
      <c r="J26" s="159">
        <f t="shared" si="0"/>
        <v>100</v>
      </c>
    </row>
    <row r="27" spans="1:10" ht="25.5">
      <c r="A27" s="156">
        <v>17</v>
      </c>
      <c r="B27" s="157" t="s">
        <v>594</v>
      </c>
      <c r="C27" s="158" t="s">
        <v>1223</v>
      </c>
      <c r="D27" s="158" t="s">
        <v>499</v>
      </c>
      <c r="E27" s="158" t="s">
        <v>598</v>
      </c>
      <c r="F27" s="158" t="s">
        <v>854</v>
      </c>
      <c r="G27" s="159">
        <v>0</v>
      </c>
      <c r="H27" s="159">
        <v>53715.36</v>
      </c>
      <c r="I27" s="159">
        <v>53715.36</v>
      </c>
      <c r="J27" s="159">
        <f t="shared" si="0"/>
        <v>100</v>
      </c>
    </row>
    <row r="28" spans="1:10" ht="114.75">
      <c r="A28" s="156">
        <v>18</v>
      </c>
      <c r="B28" s="161" t="s">
        <v>1028</v>
      </c>
      <c r="C28" s="158" t="s">
        <v>1223</v>
      </c>
      <c r="D28" s="158" t="s">
        <v>499</v>
      </c>
      <c r="E28" s="158" t="s">
        <v>599</v>
      </c>
      <c r="F28" s="158"/>
      <c r="G28" s="159">
        <v>0</v>
      </c>
      <c r="H28" s="159">
        <v>302664</v>
      </c>
      <c r="I28" s="159">
        <f>+I29</f>
        <v>299111.68</v>
      </c>
      <c r="J28" s="159">
        <f t="shared" si="0"/>
        <v>98.82631565035815</v>
      </c>
    </row>
    <row r="29" spans="1:10" ht="25.5">
      <c r="A29" s="156">
        <v>19</v>
      </c>
      <c r="B29" s="157" t="s">
        <v>600</v>
      </c>
      <c r="C29" s="158" t="s">
        <v>1223</v>
      </c>
      <c r="D29" s="158" t="s">
        <v>499</v>
      </c>
      <c r="E29" s="158" t="s">
        <v>599</v>
      </c>
      <c r="F29" s="158" t="s">
        <v>601</v>
      </c>
      <c r="G29" s="159">
        <v>0</v>
      </c>
      <c r="H29" s="159">
        <v>302664</v>
      </c>
      <c r="I29" s="159">
        <f>+I30</f>
        <v>299111.68</v>
      </c>
      <c r="J29" s="159">
        <f t="shared" si="0"/>
        <v>98.82631565035815</v>
      </c>
    </row>
    <row r="30" spans="1:10" ht="38.25">
      <c r="A30" s="156">
        <v>20</v>
      </c>
      <c r="B30" s="157" t="s">
        <v>602</v>
      </c>
      <c r="C30" s="158" t="s">
        <v>1223</v>
      </c>
      <c r="D30" s="158" t="s">
        <v>499</v>
      </c>
      <c r="E30" s="158" t="s">
        <v>599</v>
      </c>
      <c r="F30" s="158" t="s">
        <v>603</v>
      </c>
      <c r="G30" s="159">
        <v>0</v>
      </c>
      <c r="H30" s="159">
        <v>302664</v>
      </c>
      <c r="I30" s="159">
        <v>299111.68</v>
      </c>
      <c r="J30" s="159">
        <f t="shared" si="0"/>
        <v>98.82631565035815</v>
      </c>
    </row>
    <row r="31" spans="1:10" ht="51">
      <c r="A31" s="156">
        <v>21</v>
      </c>
      <c r="B31" s="157" t="s">
        <v>604</v>
      </c>
      <c r="C31" s="158" t="s">
        <v>1223</v>
      </c>
      <c r="D31" s="158" t="s">
        <v>499</v>
      </c>
      <c r="E31" s="158" t="s">
        <v>605</v>
      </c>
      <c r="F31" s="158"/>
      <c r="G31" s="159">
        <v>20045200</v>
      </c>
      <c r="H31" s="159">
        <v>20480787.53</v>
      </c>
      <c r="I31" s="159">
        <f>+I32+I34+I36</f>
        <v>19999039.8</v>
      </c>
      <c r="J31" s="159">
        <f t="shared" si="0"/>
        <v>97.64780661244427</v>
      </c>
    </row>
    <row r="32" spans="1:10" ht="63.75">
      <c r="A32" s="156">
        <v>22</v>
      </c>
      <c r="B32" s="157" t="s">
        <v>593</v>
      </c>
      <c r="C32" s="158" t="s">
        <v>1223</v>
      </c>
      <c r="D32" s="158" t="s">
        <v>499</v>
      </c>
      <c r="E32" s="158" t="s">
        <v>605</v>
      </c>
      <c r="F32" s="158" t="s">
        <v>1174</v>
      </c>
      <c r="G32" s="159">
        <v>13438400</v>
      </c>
      <c r="H32" s="159">
        <v>13551660.85</v>
      </c>
      <c r="I32" s="159">
        <f>+I33</f>
        <v>13527841.45</v>
      </c>
      <c r="J32" s="159">
        <f t="shared" si="0"/>
        <v>99.82423261426293</v>
      </c>
    </row>
    <row r="33" spans="1:10" ht="25.5">
      <c r="A33" s="156">
        <v>23</v>
      </c>
      <c r="B33" s="157" t="s">
        <v>594</v>
      </c>
      <c r="C33" s="158" t="s">
        <v>1223</v>
      </c>
      <c r="D33" s="158" t="s">
        <v>499</v>
      </c>
      <c r="E33" s="158" t="s">
        <v>605</v>
      </c>
      <c r="F33" s="158" t="s">
        <v>854</v>
      </c>
      <c r="G33" s="159">
        <v>13438400</v>
      </c>
      <c r="H33" s="159">
        <v>13551660.85</v>
      </c>
      <c r="I33" s="159">
        <v>13527841.45</v>
      </c>
      <c r="J33" s="159">
        <f t="shared" si="0"/>
        <v>99.82423261426293</v>
      </c>
    </row>
    <row r="34" spans="1:10" ht="25.5">
      <c r="A34" s="156">
        <v>24</v>
      </c>
      <c r="B34" s="157" t="s">
        <v>600</v>
      </c>
      <c r="C34" s="158" t="s">
        <v>1223</v>
      </c>
      <c r="D34" s="158" t="s">
        <v>499</v>
      </c>
      <c r="E34" s="158" t="s">
        <v>605</v>
      </c>
      <c r="F34" s="158" t="s">
        <v>601</v>
      </c>
      <c r="G34" s="159">
        <v>6606800</v>
      </c>
      <c r="H34" s="159">
        <v>6865167.01</v>
      </c>
      <c r="I34" s="159">
        <f>+I35</f>
        <v>6407238.68</v>
      </c>
      <c r="J34" s="159">
        <f t="shared" si="0"/>
        <v>93.32968405090556</v>
      </c>
    </row>
    <row r="35" spans="1:10" ht="38.25">
      <c r="A35" s="156">
        <v>25</v>
      </c>
      <c r="B35" s="157" t="s">
        <v>602</v>
      </c>
      <c r="C35" s="158" t="s">
        <v>1223</v>
      </c>
      <c r="D35" s="158" t="s">
        <v>499</v>
      </c>
      <c r="E35" s="158" t="s">
        <v>605</v>
      </c>
      <c r="F35" s="158" t="s">
        <v>603</v>
      </c>
      <c r="G35" s="159">
        <v>6606800</v>
      </c>
      <c r="H35" s="159">
        <v>6865167.01</v>
      </c>
      <c r="I35" s="159">
        <v>6407238.68</v>
      </c>
      <c r="J35" s="159">
        <f t="shared" si="0"/>
        <v>93.32968405090556</v>
      </c>
    </row>
    <row r="36" spans="1:10" ht="12.75">
      <c r="A36" s="156">
        <v>26</v>
      </c>
      <c r="B36" s="157" t="s">
        <v>606</v>
      </c>
      <c r="C36" s="158" t="s">
        <v>1223</v>
      </c>
      <c r="D36" s="158" t="s">
        <v>499</v>
      </c>
      <c r="E36" s="158" t="s">
        <v>605</v>
      </c>
      <c r="F36" s="158" t="s">
        <v>1131</v>
      </c>
      <c r="G36" s="159">
        <v>0</v>
      </c>
      <c r="H36" s="159">
        <v>63959.67</v>
      </c>
      <c r="I36" s="159">
        <f>+I37+I38</f>
        <v>63959.67</v>
      </c>
      <c r="J36" s="159">
        <f t="shared" si="0"/>
        <v>100</v>
      </c>
    </row>
    <row r="37" spans="1:10" ht="12.75">
      <c r="A37" s="156">
        <v>27</v>
      </c>
      <c r="B37" s="157" t="s">
        <v>607</v>
      </c>
      <c r="C37" s="158" t="s">
        <v>1223</v>
      </c>
      <c r="D37" s="158" t="s">
        <v>499</v>
      </c>
      <c r="E37" s="158" t="s">
        <v>605</v>
      </c>
      <c r="F37" s="158" t="s">
        <v>608</v>
      </c>
      <c r="G37" s="159">
        <v>0</v>
      </c>
      <c r="H37" s="159">
        <v>9971.67</v>
      </c>
      <c r="I37" s="159">
        <v>9971.67</v>
      </c>
      <c r="J37" s="159">
        <f t="shared" si="0"/>
        <v>100</v>
      </c>
    </row>
    <row r="38" spans="1:10" ht="12.75">
      <c r="A38" s="156">
        <v>28</v>
      </c>
      <c r="B38" s="157" t="s">
        <v>609</v>
      </c>
      <c r="C38" s="158" t="s">
        <v>1223</v>
      </c>
      <c r="D38" s="158" t="s">
        <v>499</v>
      </c>
      <c r="E38" s="158" t="s">
        <v>605</v>
      </c>
      <c r="F38" s="158" t="s">
        <v>610</v>
      </c>
      <c r="G38" s="159">
        <v>0</v>
      </c>
      <c r="H38" s="159">
        <v>53988</v>
      </c>
      <c r="I38" s="159">
        <v>53988</v>
      </c>
      <c r="J38" s="159">
        <f t="shared" si="0"/>
        <v>100</v>
      </c>
    </row>
    <row r="39" spans="1:10" ht="12.75">
      <c r="A39" s="156">
        <v>29</v>
      </c>
      <c r="B39" s="157" t="s">
        <v>611</v>
      </c>
      <c r="C39" s="158" t="s">
        <v>1223</v>
      </c>
      <c r="D39" s="158" t="s">
        <v>500</v>
      </c>
      <c r="E39" s="158"/>
      <c r="F39" s="158"/>
      <c r="G39" s="159">
        <v>0</v>
      </c>
      <c r="H39" s="159">
        <v>6300</v>
      </c>
      <c r="I39" s="159">
        <f>+I40</f>
        <v>0</v>
      </c>
      <c r="J39" s="159">
        <f t="shared" si="0"/>
        <v>0</v>
      </c>
    </row>
    <row r="40" spans="1:10" ht="25.5">
      <c r="A40" s="156">
        <v>30</v>
      </c>
      <c r="B40" s="157" t="s">
        <v>587</v>
      </c>
      <c r="C40" s="158" t="s">
        <v>1223</v>
      </c>
      <c r="D40" s="158" t="s">
        <v>500</v>
      </c>
      <c r="E40" s="158" t="s">
        <v>588</v>
      </c>
      <c r="F40" s="158"/>
      <c r="G40" s="159">
        <v>0</v>
      </c>
      <c r="H40" s="159">
        <v>6300</v>
      </c>
      <c r="I40" s="159">
        <f>+I41</f>
        <v>0</v>
      </c>
      <c r="J40" s="159">
        <f t="shared" si="0"/>
        <v>0</v>
      </c>
    </row>
    <row r="41" spans="1:10" ht="38.25">
      <c r="A41" s="156">
        <v>31</v>
      </c>
      <c r="B41" s="157" t="s">
        <v>589</v>
      </c>
      <c r="C41" s="158" t="s">
        <v>1223</v>
      </c>
      <c r="D41" s="158" t="s">
        <v>500</v>
      </c>
      <c r="E41" s="158" t="s">
        <v>590</v>
      </c>
      <c r="F41" s="158"/>
      <c r="G41" s="159">
        <v>0</v>
      </c>
      <c r="H41" s="159">
        <v>6300</v>
      </c>
      <c r="I41" s="159">
        <f>+I42</f>
        <v>0</v>
      </c>
      <c r="J41" s="159">
        <f t="shared" si="0"/>
        <v>0</v>
      </c>
    </row>
    <row r="42" spans="1:10" ht="76.5">
      <c r="A42" s="156">
        <v>32</v>
      </c>
      <c r="B42" s="157" t="s">
        <v>612</v>
      </c>
      <c r="C42" s="158" t="s">
        <v>1223</v>
      </c>
      <c r="D42" s="158" t="s">
        <v>500</v>
      </c>
      <c r="E42" s="158" t="s">
        <v>613</v>
      </c>
      <c r="F42" s="158"/>
      <c r="G42" s="159">
        <v>0</v>
      </c>
      <c r="H42" s="159">
        <v>6300</v>
      </c>
      <c r="I42" s="159">
        <f>+I43</f>
        <v>0</v>
      </c>
      <c r="J42" s="159">
        <f t="shared" si="0"/>
        <v>0</v>
      </c>
    </row>
    <row r="43" spans="1:10" ht="25.5">
      <c r="A43" s="156">
        <v>33</v>
      </c>
      <c r="B43" s="157" t="s">
        <v>600</v>
      </c>
      <c r="C43" s="158" t="s">
        <v>1223</v>
      </c>
      <c r="D43" s="158" t="s">
        <v>500</v>
      </c>
      <c r="E43" s="158" t="s">
        <v>613</v>
      </c>
      <c r="F43" s="158" t="s">
        <v>601</v>
      </c>
      <c r="G43" s="159">
        <v>0</v>
      </c>
      <c r="H43" s="159">
        <v>6300</v>
      </c>
      <c r="I43" s="159">
        <f>+I44</f>
        <v>0</v>
      </c>
      <c r="J43" s="159">
        <f t="shared" si="0"/>
        <v>0</v>
      </c>
    </row>
    <row r="44" spans="1:10" ht="38.25">
      <c r="A44" s="156">
        <v>34</v>
      </c>
      <c r="B44" s="157" t="s">
        <v>602</v>
      </c>
      <c r="C44" s="158" t="s">
        <v>1223</v>
      </c>
      <c r="D44" s="158" t="s">
        <v>500</v>
      </c>
      <c r="E44" s="158" t="s">
        <v>613</v>
      </c>
      <c r="F44" s="158" t="s">
        <v>603</v>
      </c>
      <c r="G44" s="159">
        <v>0</v>
      </c>
      <c r="H44" s="159">
        <v>6300</v>
      </c>
      <c r="I44" s="159"/>
      <c r="J44" s="159">
        <f t="shared" si="0"/>
        <v>0</v>
      </c>
    </row>
    <row r="45" spans="1:10" ht="12.75">
      <c r="A45" s="156">
        <v>35</v>
      </c>
      <c r="B45" s="157" t="s">
        <v>503</v>
      </c>
      <c r="C45" s="158" t="s">
        <v>1223</v>
      </c>
      <c r="D45" s="158" t="s">
        <v>504</v>
      </c>
      <c r="E45" s="158"/>
      <c r="F45" s="158"/>
      <c r="G45" s="159">
        <v>2367500</v>
      </c>
      <c r="H45" s="159">
        <v>0</v>
      </c>
      <c r="I45" s="159">
        <f>+I46</f>
        <v>0</v>
      </c>
      <c r="J45" s="159">
        <v>0</v>
      </c>
    </row>
    <row r="46" spans="1:10" ht="25.5">
      <c r="A46" s="156">
        <v>36</v>
      </c>
      <c r="B46" s="157" t="s">
        <v>587</v>
      </c>
      <c r="C46" s="158" t="s">
        <v>1223</v>
      </c>
      <c r="D46" s="158" t="s">
        <v>504</v>
      </c>
      <c r="E46" s="158" t="s">
        <v>588</v>
      </c>
      <c r="F46" s="158"/>
      <c r="G46" s="159">
        <v>2367500</v>
      </c>
      <c r="H46" s="159">
        <v>0</v>
      </c>
      <c r="I46" s="159">
        <f>+I47</f>
        <v>0</v>
      </c>
      <c r="J46" s="159">
        <v>0</v>
      </c>
    </row>
    <row r="47" spans="1:10" ht="38.25">
      <c r="A47" s="156">
        <v>37</v>
      </c>
      <c r="B47" s="157" t="s">
        <v>589</v>
      </c>
      <c r="C47" s="158" t="s">
        <v>1223</v>
      </c>
      <c r="D47" s="158" t="s">
        <v>504</v>
      </c>
      <c r="E47" s="158" t="s">
        <v>590</v>
      </c>
      <c r="F47" s="158"/>
      <c r="G47" s="159">
        <v>2367500</v>
      </c>
      <c r="H47" s="159">
        <v>0</v>
      </c>
      <c r="I47" s="159">
        <f>+I48</f>
        <v>0</v>
      </c>
      <c r="J47" s="159">
        <v>0</v>
      </c>
    </row>
    <row r="48" spans="1:10" ht="38.25">
      <c r="A48" s="156">
        <v>38</v>
      </c>
      <c r="B48" s="157" t="s">
        <v>614</v>
      </c>
      <c r="C48" s="158" t="s">
        <v>1223</v>
      </c>
      <c r="D48" s="158" t="s">
        <v>504</v>
      </c>
      <c r="E48" s="158" t="s">
        <v>615</v>
      </c>
      <c r="F48" s="158"/>
      <c r="G48" s="159">
        <v>2367500</v>
      </c>
      <c r="H48" s="159">
        <v>0</v>
      </c>
      <c r="I48" s="159">
        <f>+I49</f>
        <v>0</v>
      </c>
      <c r="J48" s="159">
        <v>0</v>
      </c>
    </row>
    <row r="49" spans="1:10" ht="12.75">
      <c r="A49" s="156">
        <v>39</v>
      </c>
      <c r="B49" s="157" t="s">
        <v>606</v>
      </c>
      <c r="C49" s="158" t="s">
        <v>1223</v>
      </c>
      <c r="D49" s="158" t="s">
        <v>504</v>
      </c>
      <c r="E49" s="158" t="s">
        <v>615</v>
      </c>
      <c r="F49" s="158" t="s">
        <v>1131</v>
      </c>
      <c r="G49" s="159">
        <v>2367500</v>
      </c>
      <c r="H49" s="159">
        <v>0</v>
      </c>
      <c r="I49" s="159">
        <f>+I50</f>
        <v>0</v>
      </c>
      <c r="J49" s="159">
        <v>0</v>
      </c>
    </row>
    <row r="50" spans="1:10" ht="12.75">
      <c r="A50" s="156">
        <v>40</v>
      </c>
      <c r="B50" s="157" t="s">
        <v>616</v>
      </c>
      <c r="C50" s="158" t="s">
        <v>1223</v>
      </c>
      <c r="D50" s="158" t="s">
        <v>504</v>
      </c>
      <c r="E50" s="158" t="s">
        <v>615</v>
      </c>
      <c r="F50" s="158" t="s">
        <v>617</v>
      </c>
      <c r="G50" s="159">
        <v>2367500</v>
      </c>
      <c r="H50" s="159">
        <v>0</v>
      </c>
      <c r="I50" s="159"/>
      <c r="J50" s="159">
        <v>0</v>
      </c>
    </row>
    <row r="51" spans="1:10" ht="12.75">
      <c r="A51" s="156">
        <v>41</v>
      </c>
      <c r="B51" s="157" t="s">
        <v>505</v>
      </c>
      <c r="C51" s="158" t="s">
        <v>1223</v>
      </c>
      <c r="D51" s="158" t="s">
        <v>506</v>
      </c>
      <c r="E51" s="158"/>
      <c r="F51" s="158"/>
      <c r="G51" s="159">
        <v>2237600</v>
      </c>
      <c r="H51" s="159">
        <v>2892583.62</v>
      </c>
      <c r="I51" s="159">
        <f>+I52+I64+I71</f>
        <v>2789555.71</v>
      </c>
      <c r="J51" s="159">
        <f t="shared" si="0"/>
        <v>96.43820461100447</v>
      </c>
    </row>
    <row r="52" spans="1:10" ht="76.5">
      <c r="A52" s="156">
        <v>42</v>
      </c>
      <c r="B52" s="157" t="s">
        <v>618</v>
      </c>
      <c r="C52" s="158" t="s">
        <v>1223</v>
      </c>
      <c r="D52" s="158" t="s">
        <v>506</v>
      </c>
      <c r="E52" s="158" t="s">
        <v>619</v>
      </c>
      <c r="F52" s="158"/>
      <c r="G52" s="159">
        <v>540000</v>
      </c>
      <c r="H52" s="159">
        <v>340000</v>
      </c>
      <c r="I52" s="159">
        <f>+I53+I60</f>
        <v>330472.53</v>
      </c>
      <c r="J52" s="159">
        <f t="shared" si="0"/>
        <v>97.19780294117648</v>
      </c>
    </row>
    <row r="53" spans="1:10" ht="51">
      <c r="A53" s="156">
        <v>43</v>
      </c>
      <c r="B53" s="157" t="s">
        <v>620</v>
      </c>
      <c r="C53" s="158" t="s">
        <v>1223</v>
      </c>
      <c r="D53" s="158" t="s">
        <v>506</v>
      </c>
      <c r="E53" s="158" t="s">
        <v>621</v>
      </c>
      <c r="F53" s="158"/>
      <c r="G53" s="159">
        <v>340000</v>
      </c>
      <c r="H53" s="159">
        <v>340000</v>
      </c>
      <c r="I53" s="159">
        <f>+I54+I57</f>
        <v>330472.53</v>
      </c>
      <c r="J53" s="159">
        <f t="shared" si="0"/>
        <v>97.19780294117648</v>
      </c>
    </row>
    <row r="54" spans="1:10" ht="89.25">
      <c r="A54" s="156">
        <v>44</v>
      </c>
      <c r="B54" s="161" t="s">
        <v>622</v>
      </c>
      <c r="C54" s="158" t="s">
        <v>1223</v>
      </c>
      <c r="D54" s="158" t="s">
        <v>506</v>
      </c>
      <c r="E54" s="158" t="s">
        <v>623</v>
      </c>
      <c r="F54" s="158"/>
      <c r="G54" s="159">
        <v>125000</v>
      </c>
      <c r="H54" s="159">
        <v>142000</v>
      </c>
      <c r="I54" s="159">
        <f>+I55</f>
        <v>132472.53</v>
      </c>
      <c r="J54" s="159">
        <f t="shared" si="0"/>
        <v>93.29051408450704</v>
      </c>
    </row>
    <row r="55" spans="1:10" ht="25.5">
      <c r="A55" s="156">
        <v>45</v>
      </c>
      <c r="B55" s="157" t="s">
        <v>600</v>
      </c>
      <c r="C55" s="158" t="s">
        <v>1223</v>
      </c>
      <c r="D55" s="158" t="s">
        <v>506</v>
      </c>
      <c r="E55" s="158" t="s">
        <v>623</v>
      </c>
      <c r="F55" s="158" t="s">
        <v>601</v>
      </c>
      <c r="G55" s="159">
        <v>125000</v>
      </c>
      <c r="H55" s="159">
        <v>142000</v>
      </c>
      <c r="I55" s="159">
        <f>+I56</f>
        <v>132472.53</v>
      </c>
      <c r="J55" s="159">
        <f t="shared" si="0"/>
        <v>93.29051408450704</v>
      </c>
    </row>
    <row r="56" spans="1:10" ht="38.25">
      <c r="A56" s="156">
        <v>46</v>
      </c>
      <c r="B56" s="157" t="s">
        <v>602</v>
      </c>
      <c r="C56" s="158" t="s">
        <v>1223</v>
      </c>
      <c r="D56" s="158" t="s">
        <v>506</v>
      </c>
      <c r="E56" s="158" t="s">
        <v>623</v>
      </c>
      <c r="F56" s="158" t="s">
        <v>603</v>
      </c>
      <c r="G56" s="159">
        <v>125000</v>
      </c>
      <c r="H56" s="159">
        <v>142000</v>
      </c>
      <c r="I56" s="159">
        <v>132472.53</v>
      </c>
      <c r="J56" s="159">
        <f t="shared" si="0"/>
        <v>93.29051408450704</v>
      </c>
    </row>
    <row r="57" spans="1:10" ht="63.75">
      <c r="A57" s="156">
        <v>47</v>
      </c>
      <c r="B57" s="157" t="s">
        <v>624</v>
      </c>
      <c r="C57" s="158" t="s">
        <v>1223</v>
      </c>
      <c r="D57" s="158" t="s">
        <v>506</v>
      </c>
      <c r="E57" s="158" t="s">
        <v>625</v>
      </c>
      <c r="F57" s="158"/>
      <c r="G57" s="159">
        <v>215000</v>
      </c>
      <c r="H57" s="159">
        <v>198000</v>
      </c>
      <c r="I57" s="159">
        <f>+I58</f>
        <v>198000</v>
      </c>
      <c r="J57" s="159">
        <f t="shared" si="0"/>
        <v>100</v>
      </c>
    </row>
    <row r="58" spans="1:10" ht="25.5">
      <c r="A58" s="156">
        <v>48</v>
      </c>
      <c r="B58" s="157" t="s">
        <v>600</v>
      </c>
      <c r="C58" s="158" t="s">
        <v>1223</v>
      </c>
      <c r="D58" s="158" t="s">
        <v>506</v>
      </c>
      <c r="E58" s="158" t="s">
        <v>625</v>
      </c>
      <c r="F58" s="158" t="s">
        <v>601</v>
      </c>
      <c r="G58" s="159">
        <v>215000</v>
      </c>
      <c r="H58" s="159">
        <v>198000</v>
      </c>
      <c r="I58" s="159">
        <f>+I59</f>
        <v>198000</v>
      </c>
      <c r="J58" s="159">
        <f t="shared" si="0"/>
        <v>100</v>
      </c>
    </row>
    <row r="59" spans="1:10" ht="38.25">
      <c r="A59" s="156">
        <v>49</v>
      </c>
      <c r="B59" s="157" t="s">
        <v>602</v>
      </c>
      <c r="C59" s="158" t="s">
        <v>1223</v>
      </c>
      <c r="D59" s="158" t="s">
        <v>506</v>
      </c>
      <c r="E59" s="158" t="s">
        <v>625</v>
      </c>
      <c r="F59" s="158" t="s">
        <v>603</v>
      </c>
      <c r="G59" s="159">
        <v>215000</v>
      </c>
      <c r="H59" s="159">
        <v>198000</v>
      </c>
      <c r="I59" s="159">
        <v>198000</v>
      </c>
      <c r="J59" s="159">
        <f t="shared" si="0"/>
        <v>100</v>
      </c>
    </row>
    <row r="60" spans="1:10" ht="38.25">
      <c r="A60" s="156">
        <v>50</v>
      </c>
      <c r="B60" s="157" t="s">
        <v>626</v>
      </c>
      <c r="C60" s="158" t="s">
        <v>1223</v>
      </c>
      <c r="D60" s="158" t="s">
        <v>506</v>
      </c>
      <c r="E60" s="158" t="s">
        <v>627</v>
      </c>
      <c r="F60" s="158"/>
      <c r="G60" s="159">
        <v>200000</v>
      </c>
      <c r="H60" s="159">
        <v>0</v>
      </c>
      <c r="I60" s="159">
        <f>+I61</f>
        <v>0</v>
      </c>
      <c r="J60" s="159">
        <v>0</v>
      </c>
    </row>
    <row r="61" spans="1:10" ht="76.5">
      <c r="A61" s="156">
        <v>51</v>
      </c>
      <c r="B61" s="157" t="s">
        <v>628</v>
      </c>
      <c r="C61" s="158" t="s">
        <v>1223</v>
      </c>
      <c r="D61" s="158" t="s">
        <v>506</v>
      </c>
      <c r="E61" s="158" t="s">
        <v>629</v>
      </c>
      <c r="F61" s="158"/>
      <c r="G61" s="159">
        <v>200000</v>
      </c>
      <c r="H61" s="159">
        <v>0</v>
      </c>
      <c r="I61" s="159">
        <f>+I62</f>
        <v>0</v>
      </c>
      <c r="J61" s="159">
        <v>0</v>
      </c>
    </row>
    <row r="62" spans="1:10" ht="25.5">
      <c r="A62" s="156">
        <v>52</v>
      </c>
      <c r="B62" s="157" t="s">
        <v>600</v>
      </c>
      <c r="C62" s="158" t="s">
        <v>1223</v>
      </c>
      <c r="D62" s="158" t="s">
        <v>506</v>
      </c>
      <c r="E62" s="158" t="s">
        <v>629</v>
      </c>
      <c r="F62" s="158" t="s">
        <v>601</v>
      </c>
      <c r="G62" s="159">
        <v>200000</v>
      </c>
      <c r="H62" s="159">
        <v>0</v>
      </c>
      <c r="I62" s="159">
        <f>+I63</f>
        <v>0</v>
      </c>
      <c r="J62" s="159">
        <v>0</v>
      </c>
    </row>
    <row r="63" spans="1:10" ht="38.25">
      <c r="A63" s="156">
        <v>53</v>
      </c>
      <c r="B63" s="157" t="s">
        <v>602</v>
      </c>
      <c r="C63" s="158" t="s">
        <v>1223</v>
      </c>
      <c r="D63" s="158" t="s">
        <v>506</v>
      </c>
      <c r="E63" s="158" t="s">
        <v>629</v>
      </c>
      <c r="F63" s="158" t="s">
        <v>603</v>
      </c>
      <c r="G63" s="159">
        <v>200000</v>
      </c>
      <c r="H63" s="159">
        <v>0</v>
      </c>
      <c r="I63" s="159"/>
      <c r="J63" s="159">
        <v>0</v>
      </c>
    </row>
    <row r="64" spans="1:10" ht="25.5">
      <c r="A64" s="156">
        <v>54</v>
      </c>
      <c r="B64" s="157" t="s">
        <v>630</v>
      </c>
      <c r="C64" s="158" t="s">
        <v>1223</v>
      </c>
      <c r="D64" s="158" t="s">
        <v>506</v>
      </c>
      <c r="E64" s="158" t="s">
        <v>631</v>
      </c>
      <c r="F64" s="158"/>
      <c r="G64" s="159">
        <v>205800</v>
      </c>
      <c r="H64" s="159">
        <v>205800</v>
      </c>
      <c r="I64" s="159">
        <f>+I65</f>
        <v>199271.43</v>
      </c>
      <c r="J64" s="159">
        <f t="shared" si="0"/>
        <v>96.82771137026239</v>
      </c>
    </row>
    <row r="65" spans="1:10" ht="25.5">
      <c r="A65" s="156">
        <v>55</v>
      </c>
      <c r="B65" s="157" t="s">
        <v>632</v>
      </c>
      <c r="C65" s="158" t="s">
        <v>1223</v>
      </c>
      <c r="D65" s="158" t="s">
        <v>506</v>
      </c>
      <c r="E65" s="158" t="s">
        <v>633</v>
      </c>
      <c r="F65" s="158"/>
      <c r="G65" s="159">
        <v>205800</v>
      </c>
      <c r="H65" s="159">
        <v>205800</v>
      </c>
      <c r="I65" s="159">
        <f>+I66</f>
        <v>199271.43</v>
      </c>
      <c r="J65" s="159">
        <f t="shared" si="0"/>
        <v>96.82771137026239</v>
      </c>
    </row>
    <row r="66" spans="1:10" ht="38.25">
      <c r="A66" s="156">
        <v>56</v>
      </c>
      <c r="B66" s="157" t="s">
        <v>634</v>
      </c>
      <c r="C66" s="158" t="s">
        <v>1223</v>
      </c>
      <c r="D66" s="158" t="s">
        <v>506</v>
      </c>
      <c r="E66" s="158" t="s">
        <v>635</v>
      </c>
      <c r="F66" s="158"/>
      <c r="G66" s="159">
        <v>205800</v>
      </c>
      <c r="H66" s="159">
        <v>205800</v>
      </c>
      <c r="I66" s="159">
        <f>+I67+I69</f>
        <v>199271.43</v>
      </c>
      <c r="J66" s="159">
        <f t="shared" si="0"/>
        <v>96.82771137026239</v>
      </c>
    </row>
    <row r="67" spans="1:10" ht="63.75">
      <c r="A67" s="156">
        <v>57</v>
      </c>
      <c r="B67" s="157" t="s">
        <v>593</v>
      </c>
      <c r="C67" s="158" t="s">
        <v>1223</v>
      </c>
      <c r="D67" s="158" t="s">
        <v>506</v>
      </c>
      <c r="E67" s="158" t="s">
        <v>635</v>
      </c>
      <c r="F67" s="158" t="s">
        <v>1174</v>
      </c>
      <c r="G67" s="159">
        <v>160528.88</v>
      </c>
      <c r="H67" s="159">
        <v>160528.88</v>
      </c>
      <c r="I67" s="159">
        <f>+I68</f>
        <v>160528.88</v>
      </c>
      <c r="J67" s="159">
        <f t="shared" si="0"/>
        <v>100</v>
      </c>
    </row>
    <row r="68" spans="1:10" ht="25.5">
      <c r="A68" s="156">
        <v>58</v>
      </c>
      <c r="B68" s="157" t="s">
        <v>594</v>
      </c>
      <c r="C68" s="158" t="s">
        <v>1223</v>
      </c>
      <c r="D68" s="158" t="s">
        <v>506</v>
      </c>
      <c r="E68" s="158" t="s">
        <v>635</v>
      </c>
      <c r="F68" s="158" t="s">
        <v>854</v>
      </c>
      <c r="G68" s="159">
        <v>160528.88</v>
      </c>
      <c r="H68" s="159">
        <v>160528.88</v>
      </c>
      <c r="I68" s="159">
        <v>160528.88</v>
      </c>
      <c r="J68" s="159">
        <f t="shared" si="0"/>
        <v>100</v>
      </c>
    </row>
    <row r="69" spans="1:10" ht="25.5">
      <c r="A69" s="156">
        <v>59</v>
      </c>
      <c r="B69" s="157" t="s">
        <v>600</v>
      </c>
      <c r="C69" s="158" t="s">
        <v>1223</v>
      </c>
      <c r="D69" s="158" t="s">
        <v>506</v>
      </c>
      <c r="E69" s="158" t="s">
        <v>635</v>
      </c>
      <c r="F69" s="158" t="s">
        <v>601</v>
      </c>
      <c r="G69" s="159">
        <v>45271.12</v>
      </c>
      <c r="H69" s="159">
        <v>45271.12</v>
      </c>
      <c r="I69" s="159">
        <f>+I70</f>
        <v>38742.55</v>
      </c>
      <c r="J69" s="159">
        <f t="shared" si="0"/>
        <v>85.57895187925547</v>
      </c>
    </row>
    <row r="70" spans="1:10" ht="38.25">
      <c r="A70" s="156">
        <v>60</v>
      </c>
      <c r="B70" s="157" t="s">
        <v>602</v>
      </c>
      <c r="C70" s="158" t="s">
        <v>1223</v>
      </c>
      <c r="D70" s="158" t="s">
        <v>506</v>
      </c>
      <c r="E70" s="158" t="s">
        <v>635</v>
      </c>
      <c r="F70" s="158" t="s">
        <v>603</v>
      </c>
      <c r="G70" s="159">
        <v>45271.12</v>
      </c>
      <c r="H70" s="159">
        <v>45271.12</v>
      </c>
      <c r="I70" s="159">
        <v>38742.55</v>
      </c>
      <c r="J70" s="159">
        <f t="shared" si="0"/>
        <v>85.57895187925547</v>
      </c>
    </row>
    <row r="71" spans="1:10" ht="25.5">
      <c r="A71" s="156">
        <v>61</v>
      </c>
      <c r="B71" s="157" t="s">
        <v>587</v>
      </c>
      <c r="C71" s="158" t="s">
        <v>1223</v>
      </c>
      <c r="D71" s="158" t="s">
        <v>506</v>
      </c>
      <c r="E71" s="158" t="s">
        <v>588</v>
      </c>
      <c r="F71" s="158"/>
      <c r="G71" s="159">
        <v>1491800</v>
      </c>
      <c r="H71" s="159">
        <v>2346783.62</v>
      </c>
      <c r="I71" s="159">
        <f>+I72+I97</f>
        <v>2259811.75</v>
      </c>
      <c r="J71" s="159">
        <f t="shared" si="0"/>
        <v>96.29399705798185</v>
      </c>
    </row>
    <row r="72" spans="1:10" ht="38.25">
      <c r="A72" s="156">
        <v>62</v>
      </c>
      <c r="B72" s="157" t="s">
        <v>589</v>
      </c>
      <c r="C72" s="158" t="s">
        <v>1223</v>
      </c>
      <c r="D72" s="158" t="s">
        <v>506</v>
      </c>
      <c r="E72" s="158" t="s">
        <v>590</v>
      </c>
      <c r="F72" s="158"/>
      <c r="G72" s="159">
        <v>1491800</v>
      </c>
      <c r="H72" s="159">
        <v>2054712.21</v>
      </c>
      <c r="I72" s="159">
        <f>+I73+I76+I79+I84+I89+I94</f>
        <v>1967740.3399999999</v>
      </c>
      <c r="J72" s="159">
        <f t="shared" si="0"/>
        <v>95.76719943665492</v>
      </c>
    </row>
    <row r="73" spans="1:10" ht="76.5">
      <c r="A73" s="156">
        <v>63</v>
      </c>
      <c r="B73" s="157" t="s">
        <v>612</v>
      </c>
      <c r="C73" s="158" t="s">
        <v>1223</v>
      </c>
      <c r="D73" s="158" t="s">
        <v>506</v>
      </c>
      <c r="E73" s="158" t="s">
        <v>613</v>
      </c>
      <c r="F73" s="158"/>
      <c r="G73" s="159">
        <v>25700</v>
      </c>
      <c r="H73" s="159">
        <v>0</v>
      </c>
      <c r="I73" s="159">
        <f>+I74</f>
        <v>0</v>
      </c>
      <c r="J73" s="159">
        <v>0</v>
      </c>
    </row>
    <row r="74" spans="1:10" ht="25.5">
      <c r="A74" s="156">
        <v>64</v>
      </c>
      <c r="B74" s="157" t="s">
        <v>600</v>
      </c>
      <c r="C74" s="158" t="s">
        <v>1223</v>
      </c>
      <c r="D74" s="158" t="s">
        <v>506</v>
      </c>
      <c r="E74" s="158" t="s">
        <v>613</v>
      </c>
      <c r="F74" s="158" t="s">
        <v>601</v>
      </c>
      <c r="G74" s="159">
        <v>25700</v>
      </c>
      <c r="H74" s="159">
        <v>0</v>
      </c>
      <c r="I74" s="159">
        <f>+I75</f>
        <v>0</v>
      </c>
      <c r="J74" s="159">
        <v>0</v>
      </c>
    </row>
    <row r="75" spans="1:10" ht="38.25">
      <c r="A75" s="156">
        <v>65</v>
      </c>
      <c r="B75" s="157" t="s">
        <v>602</v>
      </c>
      <c r="C75" s="158" t="s">
        <v>1223</v>
      </c>
      <c r="D75" s="158" t="s">
        <v>506</v>
      </c>
      <c r="E75" s="158" t="s">
        <v>613</v>
      </c>
      <c r="F75" s="158" t="s">
        <v>603</v>
      </c>
      <c r="G75" s="159">
        <v>25700</v>
      </c>
      <c r="H75" s="159">
        <v>0</v>
      </c>
      <c r="I75" s="159">
        <v>0</v>
      </c>
      <c r="J75" s="159">
        <v>0</v>
      </c>
    </row>
    <row r="76" spans="1:10" ht="76.5">
      <c r="A76" s="156">
        <v>66</v>
      </c>
      <c r="B76" s="157" t="s">
        <v>636</v>
      </c>
      <c r="C76" s="158" t="s">
        <v>1223</v>
      </c>
      <c r="D76" s="158" t="s">
        <v>506</v>
      </c>
      <c r="E76" s="158" t="s">
        <v>637</v>
      </c>
      <c r="F76" s="158"/>
      <c r="G76" s="159">
        <v>0</v>
      </c>
      <c r="H76" s="159">
        <v>204008.21</v>
      </c>
      <c r="I76" s="159">
        <f>+I77</f>
        <v>204008.21</v>
      </c>
      <c r="J76" s="159">
        <f aca="true" t="shared" si="1" ref="J76:J139">+I76/H76*100</f>
        <v>100</v>
      </c>
    </row>
    <row r="77" spans="1:10" ht="25.5">
      <c r="A77" s="156">
        <v>67</v>
      </c>
      <c r="B77" s="157" t="s">
        <v>600</v>
      </c>
      <c r="C77" s="158" t="s">
        <v>1223</v>
      </c>
      <c r="D77" s="158" t="s">
        <v>506</v>
      </c>
      <c r="E77" s="158" t="s">
        <v>637</v>
      </c>
      <c r="F77" s="158" t="s">
        <v>601</v>
      </c>
      <c r="G77" s="159">
        <v>0</v>
      </c>
      <c r="H77" s="159">
        <v>204008.21</v>
      </c>
      <c r="I77" s="159">
        <f>+I78</f>
        <v>204008.21</v>
      </c>
      <c r="J77" s="159">
        <f t="shared" si="1"/>
        <v>100</v>
      </c>
    </row>
    <row r="78" spans="1:10" ht="38.25">
      <c r="A78" s="156">
        <v>68</v>
      </c>
      <c r="B78" s="157" t="s">
        <v>602</v>
      </c>
      <c r="C78" s="158" t="s">
        <v>1223</v>
      </c>
      <c r="D78" s="158" t="s">
        <v>506</v>
      </c>
      <c r="E78" s="158" t="s">
        <v>637</v>
      </c>
      <c r="F78" s="158" t="s">
        <v>603</v>
      </c>
      <c r="G78" s="159">
        <v>0</v>
      </c>
      <c r="H78" s="159">
        <v>204008.21</v>
      </c>
      <c r="I78" s="159">
        <v>204008.21</v>
      </c>
      <c r="J78" s="159">
        <f t="shared" si="1"/>
        <v>100</v>
      </c>
    </row>
    <row r="79" spans="1:10" ht="76.5">
      <c r="A79" s="156">
        <v>69</v>
      </c>
      <c r="B79" s="157" t="s">
        <v>638</v>
      </c>
      <c r="C79" s="158" t="s">
        <v>1223</v>
      </c>
      <c r="D79" s="158" t="s">
        <v>506</v>
      </c>
      <c r="E79" s="158" t="s">
        <v>639</v>
      </c>
      <c r="F79" s="158"/>
      <c r="G79" s="159">
        <v>450700</v>
      </c>
      <c r="H79" s="159">
        <v>450700</v>
      </c>
      <c r="I79" s="159">
        <f>+I80+I82</f>
        <v>450700</v>
      </c>
      <c r="J79" s="159">
        <f t="shared" si="1"/>
        <v>100</v>
      </c>
    </row>
    <row r="80" spans="1:10" ht="63.75">
      <c r="A80" s="156">
        <v>70</v>
      </c>
      <c r="B80" s="157" t="s">
        <v>593</v>
      </c>
      <c r="C80" s="158" t="s">
        <v>1223</v>
      </c>
      <c r="D80" s="158" t="s">
        <v>506</v>
      </c>
      <c r="E80" s="158" t="s">
        <v>639</v>
      </c>
      <c r="F80" s="158" t="s">
        <v>1174</v>
      </c>
      <c r="G80" s="159">
        <v>423193.96</v>
      </c>
      <c r="H80" s="159">
        <v>423193.96</v>
      </c>
      <c r="I80" s="159">
        <f>+I81</f>
        <v>423193.96</v>
      </c>
      <c r="J80" s="159">
        <f t="shared" si="1"/>
        <v>100</v>
      </c>
    </row>
    <row r="81" spans="1:10" ht="25.5">
      <c r="A81" s="156">
        <v>71</v>
      </c>
      <c r="B81" s="157" t="s">
        <v>594</v>
      </c>
      <c r="C81" s="158" t="s">
        <v>1223</v>
      </c>
      <c r="D81" s="158" t="s">
        <v>506</v>
      </c>
      <c r="E81" s="158" t="s">
        <v>639</v>
      </c>
      <c r="F81" s="158" t="s">
        <v>854</v>
      </c>
      <c r="G81" s="159">
        <v>423193.96</v>
      </c>
      <c r="H81" s="159">
        <v>423193.96</v>
      </c>
      <c r="I81" s="159">
        <v>423193.96</v>
      </c>
      <c r="J81" s="159">
        <f t="shared" si="1"/>
        <v>100</v>
      </c>
    </row>
    <row r="82" spans="1:10" ht="25.5">
      <c r="A82" s="156">
        <v>72</v>
      </c>
      <c r="B82" s="157" t="s">
        <v>600</v>
      </c>
      <c r="C82" s="158" t="s">
        <v>1223</v>
      </c>
      <c r="D82" s="158" t="s">
        <v>506</v>
      </c>
      <c r="E82" s="158" t="s">
        <v>639</v>
      </c>
      <c r="F82" s="158" t="s">
        <v>601</v>
      </c>
      <c r="G82" s="159">
        <v>27506.04</v>
      </c>
      <c r="H82" s="159">
        <v>27506.04</v>
      </c>
      <c r="I82" s="159">
        <f>+I83</f>
        <v>27506.04</v>
      </c>
      <c r="J82" s="159">
        <f t="shared" si="1"/>
        <v>100</v>
      </c>
    </row>
    <row r="83" spans="1:10" ht="38.25">
      <c r="A83" s="156">
        <v>73</v>
      </c>
      <c r="B83" s="157" t="s">
        <v>602</v>
      </c>
      <c r="C83" s="158" t="s">
        <v>1223</v>
      </c>
      <c r="D83" s="158" t="s">
        <v>506</v>
      </c>
      <c r="E83" s="158" t="s">
        <v>639</v>
      </c>
      <c r="F83" s="158" t="s">
        <v>603</v>
      </c>
      <c r="G83" s="159">
        <v>27506.04</v>
      </c>
      <c r="H83" s="159">
        <v>27506.04</v>
      </c>
      <c r="I83" s="159">
        <v>27506.04</v>
      </c>
      <c r="J83" s="159">
        <f t="shared" si="1"/>
        <v>100</v>
      </c>
    </row>
    <row r="84" spans="1:10" ht="63.75">
      <c r="A84" s="156">
        <v>74</v>
      </c>
      <c r="B84" s="157" t="s">
        <v>640</v>
      </c>
      <c r="C84" s="158" t="s">
        <v>1223</v>
      </c>
      <c r="D84" s="158" t="s">
        <v>506</v>
      </c>
      <c r="E84" s="158" t="s">
        <v>641</v>
      </c>
      <c r="F84" s="158"/>
      <c r="G84" s="159">
        <v>915400</v>
      </c>
      <c r="H84" s="159">
        <v>915400</v>
      </c>
      <c r="I84" s="159">
        <f>+I85+I87</f>
        <v>828428.13</v>
      </c>
      <c r="J84" s="159">
        <f t="shared" si="1"/>
        <v>90.49903102468866</v>
      </c>
    </row>
    <row r="85" spans="1:10" ht="63.75">
      <c r="A85" s="156">
        <v>75</v>
      </c>
      <c r="B85" s="157" t="s">
        <v>593</v>
      </c>
      <c r="C85" s="158" t="s">
        <v>1223</v>
      </c>
      <c r="D85" s="158" t="s">
        <v>506</v>
      </c>
      <c r="E85" s="158" t="s">
        <v>641</v>
      </c>
      <c r="F85" s="158" t="s">
        <v>1174</v>
      </c>
      <c r="G85" s="159">
        <v>846387.91</v>
      </c>
      <c r="H85" s="159">
        <v>846387.91</v>
      </c>
      <c r="I85" s="159">
        <f>+I86</f>
        <v>767234.92</v>
      </c>
      <c r="J85" s="159">
        <f t="shared" si="1"/>
        <v>90.64814264655553</v>
      </c>
    </row>
    <row r="86" spans="1:10" ht="25.5">
      <c r="A86" s="156">
        <v>76</v>
      </c>
      <c r="B86" s="157" t="s">
        <v>594</v>
      </c>
      <c r="C86" s="158" t="s">
        <v>1223</v>
      </c>
      <c r="D86" s="158" t="s">
        <v>506</v>
      </c>
      <c r="E86" s="158" t="s">
        <v>641</v>
      </c>
      <c r="F86" s="158" t="s">
        <v>854</v>
      </c>
      <c r="G86" s="159">
        <v>846387.91</v>
      </c>
      <c r="H86" s="159">
        <v>846387.91</v>
      </c>
      <c r="I86" s="159">
        <v>767234.92</v>
      </c>
      <c r="J86" s="159">
        <f t="shared" si="1"/>
        <v>90.64814264655553</v>
      </c>
    </row>
    <row r="87" spans="1:10" ht="25.5">
      <c r="A87" s="156">
        <v>77</v>
      </c>
      <c r="B87" s="157" t="s">
        <v>600</v>
      </c>
      <c r="C87" s="158" t="s">
        <v>1223</v>
      </c>
      <c r="D87" s="158" t="s">
        <v>506</v>
      </c>
      <c r="E87" s="158" t="s">
        <v>641</v>
      </c>
      <c r="F87" s="158" t="s">
        <v>601</v>
      </c>
      <c r="G87" s="159">
        <v>69012.09</v>
      </c>
      <c r="H87" s="159">
        <v>69012.09</v>
      </c>
      <c r="I87" s="159">
        <f>+I88</f>
        <v>61193.21</v>
      </c>
      <c r="J87" s="159">
        <f t="shared" si="1"/>
        <v>88.67027501992767</v>
      </c>
    </row>
    <row r="88" spans="1:10" ht="38.25">
      <c r="A88" s="156">
        <v>78</v>
      </c>
      <c r="B88" s="157" t="s">
        <v>602</v>
      </c>
      <c r="C88" s="158" t="s">
        <v>1223</v>
      </c>
      <c r="D88" s="158" t="s">
        <v>506</v>
      </c>
      <c r="E88" s="158" t="s">
        <v>641</v>
      </c>
      <c r="F88" s="158" t="s">
        <v>603</v>
      </c>
      <c r="G88" s="159">
        <v>69012.09</v>
      </c>
      <c r="H88" s="159">
        <v>69012.09</v>
      </c>
      <c r="I88" s="159">
        <v>61193.21</v>
      </c>
      <c r="J88" s="159">
        <f t="shared" si="1"/>
        <v>88.67027501992767</v>
      </c>
    </row>
    <row r="89" spans="1:10" ht="51">
      <c r="A89" s="156">
        <v>79</v>
      </c>
      <c r="B89" s="157" t="s">
        <v>604</v>
      </c>
      <c r="C89" s="158" t="s">
        <v>1223</v>
      </c>
      <c r="D89" s="158" t="s">
        <v>506</v>
      </c>
      <c r="E89" s="158" t="s">
        <v>605</v>
      </c>
      <c r="F89" s="158"/>
      <c r="G89" s="159">
        <v>100000</v>
      </c>
      <c r="H89" s="159">
        <v>174604</v>
      </c>
      <c r="I89" s="159">
        <f>+I90+I92</f>
        <v>174604</v>
      </c>
      <c r="J89" s="159">
        <f t="shared" si="1"/>
        <v>100</v>
      </c>
    </row>
    <row r="90" spans="1:10" ht="25.5">
      <c r="A90" s="156">
        <v>80</v>
      </c>
      <c r="B90" s="157" t="s">
        <v>600</v>
      </c>
      <c r="C90" s="158" t="s">
        <v>1223</v>
      </c>
      <c r="D90" s="158" t="s">
        <v>506</v>
      </c>
      <c r="E90" s="158" t="s">
        <v>605</v>
      </c>
      <c r="F90" s="158" t="s">
        <v>601</v>
      </c>
      <c r="G90" s="159">
        <v>100000</v>
      </c>
      <c r="H90" s="159">
        <v>50000</v>
      </c>
      <c r="I90" s="159">
        <f>+I91</f>
        <v>50000</v>
      </c>
      <c r="J90" s="159">
        <f t="shared" si="1"/>
        <v>100</v>
      </c>
    </row>
    <row r="91" spans="1:10" ht="38.25">
      <c r="A91" s="156">
        <v>81</v>
      </c>
      <c r="B91" s="157" t="s">
        <v>602</v>
      </c>
      <c r="C91" s="158" t="s">
        <v>1223</v>
      </c>
      <c r="D91" s="158" t="s">
        <v>506</v>
      </c>
      <c r="E91" s="158" t="s">
        <v>605</v>
      </c>
      <c r="F91" s="158" t="s">
        <v>603</v>
      </c>
      <c r="G91" s="159">
        <v>100000</v>
      </c>
      <c r="H91" s="159">
        <v>50000</v>
      </c>
      <c r="I91" s="159">
        <v>50000</v>
      </c>
      <c r="J91" s="159">
        <f t="shared" si="1"/>
        <v>100</v>
      </c>
    </row>
    <row r="92" spans="1:10" ht="12.75">
      <c r="A92" s="156">
        <v>82</v>
      </c>
      <c r="B92" s="157" t="s">
        <v>606</v>
      </c>
      <c r="C92" s="158" t="s">
        <v>1223</v>
      </c>
      <c r="D92" s="158" t="s">
        <v>506</v>
      </c>
      <c r="E92" s="158" t="s">
        <v>605</v>
      </c>
      <c r="F92" s="158" t="s">
        <v>1131</v>
      </c>
      <c r="G92" s="159">
        <v>0</v>
      </c>
      <c r="H92" s="159">
        <v>124604</v>
      </c>
      <c r="I92" s="159">
        <f>+I93</f>
        <v>124604</v>
      </c>
      <c r="J92" s="159">
        <f t="shared" si="1"/>
        <v>100</v>
      </c>
    </row>
    <row r="93" spans="1:10" ht="12.75">
      <c r="A93" s="156">
        <v>83</v>
      </c>
      <c r="B93" s="157" t="s">
        <v>609</v>
      </c>
      <c r="C93" s="158" t="s">
        <v>1223</v>
      </c>
      <c r="D93" s="158" t="s">
        <v>506</v>
      </c>
      <c r="E93" s="158" t="s">
        <v>605</v>
      </c>
      <c r="F93" s="158" t="s">
        <v>610</v>
      </c>
      <c r="G93" s="159">
        <v>0</v>
      </c>
      <c r="H93" s="159">
        <v>124604</v>
      </c>
      <c r="I93" s="159">
        <v>124604</v>
      </c>
      <c r="J93" s="159">
        <f t="shared" si="1"/>
        <v>100</v>
      </c>
    </row>
    <row r="94" spans="1:10" ht="51">
      <c r="A94" s="156">
        <v>84</v>
      </c>
      <c r="B94" s="157" t="s">
        <v>604</v>
      </c>
      <c r="C94" s="158" t="s">
        <v>1223</v>
      </c>
      <c r="D94" s="158" t="s">
        <v>506</v>
      </c>
      <c r="E94" s="158" t="s">
        <v>642</v>
      </c>
      <c r="F94" s="158"/>
      <c r="G94" s="159">
        <v>0</v>
      </c>
      <c r="H94" s="159">
        <v>310000</v>
      </c>
      <c r="I94" s="159">
        <f>+I95</f>
        <v>310000</v>
      </c>
      <c r="J94" s="159">
        <f t="shared" si="1"/>
        <v>100</v>
      </c>
    </row>
    <row r="95" spans="1:10" ht="12.75">
      <c r="A95" s="156">
        <v>85</v>
      </c>
      <c r="B95" s="157" t="s">
        <v>606</v>
      </c>
      <c r="C95" s="158" t="s">
        <v>1223</v>
      </c>
      <c r="D95" s="158" t="s">
        <v>506</v>
      </c>
      <c r="E95" s="158" t="s">
        <v>642</v>
      </c>
      <c r="F95" s="158" t="s">
        <v>1131</v>
      </c>
      <c r="G95" s="159">
        <v>0</v>
      </c>
      <c r="H95" s="159">
        <v>310000</v>
      </c>
      <c r="I95" s="159">
        <f>+I96</f>
        <v>310000</v>
      </c>
      <c r="J95" s="159">
        <f t="shared" si="1"/>
        <v>100</v>
      </c>
    </row>
    <row r="96" spans="1:10" ht="12.75">
      <c r="A96" s="156">
        <v>86</v>
      </c>
      <c r="B96" s="157" t="s">
        <v>607</v>
      </c>
      <c r="C96" s="158" t="s">
        <v>1223</v>
      </c>
      <c r="D96" s="158" t="s">
        <v>506</v>
      </c>
      <c r="E96" s="158" t="s">
        <v>642</v>
      </c>
      <c r="F96" s="158" t="s">
        <v>608</v>
      </c>
      <c r="G96" s="159">
        <v>0</v>
      </c>
      <c r="H96" s="159">
        <v>310000</v>
      </c>
      <c r="I96" s="159">
        <v>310000</v>
      </c>
      <c r="J96" s="159">
        <f t="shared" si="1"/>
        <v>100</v>
      </c>
    </row>
    <row r="97" spans="1:10" ht="89.25">
      <c r="A97" s="156">
        <v>87</v>
      </c>
      <c r="B97" s="161" t="s">
        <v>643</v>
      </c>
      <c r="C97" s="158" t="s">
        <v>1223</v>
      </c>
      <c r="D97" s="158" t="s">
        <v>506</v>
      </c>
      <c r="E97" s="158" t="s">
        <v>644</v>
      </c>
      <c r="F97" s="158"/>
      <c r="G97" s="159">
        <v>0</v>
      </c>
      <c r="H97" s="159">
        <v>292071.41</v>
      </c>
      <c r="I97" s="159">
        <f>+I98</f>
        <v>292071.41000000003</v>
      </c>
      <c r="J97" s="159">
        <f t="shared" si="1"/>
        <v>100.00000000000003</v>
      </c>
    </row>
    <row r="98" spans="1:10" ht="25.5">
      <c r="A98" s="156">
        <v>88</v>
      </c>
      <c r="B98" s="157" t="s">
        <v>645</v>
      </c>
      <c r="C98" s="158" t="s">
        <v>1223</v>
      </c>
      <c r="D98" s="158" t="s">
        <v>506</v>
      </c>
      <c r="E98" s="158" t="s">
        <v>646</v>
      </c>
      <c r="F98" s="158"/>
      <c r="G98" s="159">
        <v>0</v>
      </c>
      <c r="H98" s="159">
        <v>242071.41</v>
      </c>
      <c r="I98" s="159">
        <f>+I99+I101</f>
        <v>292071.41000000003</v>
      </c>
      <c r="J98" s="159">
        <f t="shared" si="1"/>
        <v>120.65506207445151</v>
      </c>
    </row>
    <row r="99" spans="1:10" ht="12.75">
      <c r="A99" s="156">
        <v>89</v>
      </c>
      <c r="B99" s="157" t="s">
        <v>606</v>
      </c>
      <c r="C99" s="158" t="s">
        <v>1223</v>
      </c>
      <c r="D99" s="158" t="s">
        <v>506</v>
      </c>
      <c r="E99" s="158" t="s">
        <v>646</v>
      </c>
      <c r="F99" s="158" t="s">
        <v>1131</v>
      </c>
      <c r="G99" s="159">
        <v>0</v>
      </c>
      <c r="H99" s="159">
        <v>242071.41</v>
      </c>
      <c r="I99" s="159">
        <f>+I100</f>
        <v>242071.41</v>
      </c>
      <c r="J99" s="159">
        <f t="shared" si="1"/>
        <v>100</v>
      </c>
    </row>
    <row r="100" spans="1:10" ht="12.75">
      <c r="A100" s="156">
        <v>90</v>
      </c>
      <c r="B100" s="157" t="s">
        <v>607</v>
      </c>
      <c r="C100" s="158" t="s">
        <v>1223</v>
      </c>
      <c r="D100" s="158" t="s">
        <v>506</v>
      </c>
      <c r="E100" s="158" t="s">
        <v>646</v>
      </c>
      <c r="F100" s="158" t="s">
        <v>608</v>
      </c>
      <c r="G100" s="159">
        <v>0</v>
      </c>
      <c r="H100" s="159">
        <v>242071.41</v>
      </c>
      <c r="I100" s="159">
        <v>242071.41</v>
      </c>
      <c r="J100" s="159">
        <f t="shared" si="1"/>
        <v>100</v>
      </c>
    </row>
    <row r="101" spans="1:10" ht="25.5">
      <c r="A101" s="156">
        <v>91</v>
      </c>
      <c r="B101" s="157" t="s">
        <v>647</v>
      </c>
      <c r="C101" s="158" t="s">
        <v>1223</v>
      </c>
      <c r="D101" s="158" t="s">
        <v>506</v>
      </c>
      <c r="E101" s="158" t="s">
        <v>648</v>
      </c>
      <c r="F101" s="158"/>
      <c r="G101" s="159">
        <v>0</v>
      </c>
      <c r="H101" s="159">
        <v>50000</v>
      </c>
      <c r="I101" s="159">
        <f>+I102</f>
        <v>50000</v>
      </c>
      <c r="J101" s="159">
        <f t="shared" si="1"/>
        <v>100</v>
      </c>
    </row>
    <row r="102" spans="1:10" ht="12.75">
      <c r="A102" s="156">
        <v>92</v>
      </c>
      <c r="B102" s="157" t="s">
        <v>606</v>
      </c>
      <c r="C102" s="158" t="s">
        <v>1223</v>
      </c>
      <c r="D102" s="158" t="s">
        <v>506</v>
      </c>
      <c r="E102" s="158" t="s">
        <v>648</v>
      </c>
      <c r="F102" s="158" t="s">
        <v>1131</v>
      </c>
      <c r="G102" s="159">
        <v>0</v>
      </c>
      <c r="H102" s="159">
        <v>50000</v>
      </c>
      <c r="I102" s="159">
        <f>+I103</f>
        <v>50000</v>
      </c>
      <c r="J102" s="159">
        <f t="shared" si="1"/>
        <v>100</v>
      </c>
    </row>
    <row r="103" spans="1:10" ht="12.75">
      <c r="A103" s="156">
        <v>93</v>
      </c>
      <c r="B103" s="157" t="s">
        <v>609</v>
      </c>
      <c r="C103" s="158" t="s">
        <v>1223</v>
      </c>
      <c r="D103" s="158" t="s">
        <v>506</v>
      </c>
      <c r="E103" s="158" t="s">
        <v>648</v>
      </c>
      <c r="F103" s="158" t="s">
        <v>610</v>
      </c>
      <c r="G103" s="159">
        <v>0</v>
      </c>
      <c r="H103" s="159">
        <v>50000</v>
      </c>
      <c r="I103" s="159">
        <v>50000</v>
      </c>
      <c r="J103" s="159">
        <f t="shared" si="1"/>
        <v>100</v>
      </c>
    </row>
    <row r="104" spans="1:10" ht="25.5">
      <c r="A104" s="156">
        <v>94</v>
      </c>
      <c r="B104" s="157" t="s">
        <v>511</v>
      </c>
      <c r="C104" s="158" t="s">
        <v>1223</v>
      </c>
      <c r="D104" s="158" t="s">
        <v>512</v>
      </c>
      <c r="E104" s="158"/>
      <c r="F104" s="158"/>
      <c r="G104" s="159">
        <v>1391300</v>
      </c>
      <c r="H104" s="159">
        <v>1391300</v>
      </c>
      <c r="I104" s="159">
        <f aca="true" t="shared" si="2" ref="I104:I109">+I105</f>
        <v>1391273</v>
      </c>
      <c r="J104" s="159">
        <f t="shared" si="1"/>
        <v>99.99805936893553</v>
      </c>
    </row>
    <row r="105" spans="1:10" ht="38.25">
      <c r="A105" s="156">
        <v>95</v>
      </c>
      <c r="B105" s="157" t="s">
        <v>513</v>
      </c>
      <c r="C105" s="158" t="s">
        <v>1223</v>
      </c>
      <c r="D105" s="158" t="s">
        <v>514</v>
      </c>
      <c r="E105" s="158"/>
      <c r="F105" s="158"/>
      <c r="G105" s="159">
        <v>1391300</v>
      </c>
      <c r="H105" s="159">
        <v>1391300</v>
      </c>
      <c r="I105" s="159">
        <f t="shared" si="2"/>
        <v>1391273</v>
      </c>
      <c r="J105" s="159">
        <f t="shared" si="1"/>
        <v>99.99805936893553</v>
      </c>
    </row>
    <row r="106" spans="1:10" ht="76.5">
      <c r="A106" s="156">
        <v>96</v>
      </c>
      <c r="B106" s="157" t="s">
        <v>618</v>
      </c>
      <c r="C106" s="158" t="s">
        <v>1223</v>
      </c>
      <c r="D106" s="158" t="s">
        <v>514</v>
      </c>
      <c r="E106" s="158" t="s">
        <v>619</v>
      </c>
      <c r="F106" s="158"/>
      <c r="G106" s="159">
        <v>1391300</v>
      </c>
      <c r="H106" s="159">
        <v>1391300</v>
      </c>
      <c r="I106" s="159">
        <f t="shared" si="2"/>
        <v>1391273</v>
      </c>
      <c r="J106" s="159">
        <f t="shared" si="1"/>
        <v>99.99805936893553</v>
      </c>
    </row>
    <row r="107" spans="1:10" ht="51">
      <c r="A107" s="156">
        <v>97</v>
      </c>
      <c r="B107" s="157" t="s">
        <v>620</v>
      </c>
      <c r="C107" s="158" t="s">
        <v>1223</v>
      </c>
      <c r="D107" s="158" t="s">
        <v>514</v>
      </c>
      <c r="E107" s="158" t="s">
        <v>621</v>
      </c>
      <c r="F107" s="158"/>
      <c r="G107" s="159">
        <v>1391300</v>
      </c>
      <c r="H107" s="159">
        <v>1391300</v>
      </c>
      <c r="I107" s="159">
        <f t="shared" si="2"/>
        <v>1391273</v>
      </c>
      <c r="J107" s="159">
        <f t="shared" si="1"/>
        <v>99.99805936893553</v>
      </c>
    </row>
    <row r="108" spans="1:10" ht="63.75">
      <c r="A108" s="156">
        <v>98</v>
      </c>
      <c r="B108" s="157" t="s">
        <v>649</v>
      </c>
      <c r="C108" s="158" t="s">
        <v>1223</v>
      </c>
      <c r="D108" s="158" t="s">
        <v>514</v>
      </c>
      <c r="E108" s="158" t="s">
        <v>650</v>
      </c>
      <c r="F108" s="158"/>
      <c r="G108" s="159">
        <v>1391300</v>
      </c>
      <c r="H108" s="159">
        <v>1391300</v>
      </c>
      <c r="I108" s="159">
        <f t="shared" si="2"/>
        <v>1391273</v>
      </c>
      <c r="J108" s="159">
        <f t="shared" si="1"/>
        <v>99.99805936893553</v>
      </c>
    </row>
    <row r="109" spans="1:10" ht="25.5">
      <c r="A109" s="156">
        <v>99</v>
      </c>
      <c r="B109" s="157" t="s">
        <v>600</v>
      </c>
      <c r="C109" s="158" t="s">
        <v>1223</v>
      </c>
      <c r="D109" s="158" t="s">
        <v>514</v>
      </c>
      <c r="E109" s="158" t="s">
        <v>650</v>
      </c>
      <c r="F109" s="158" t="s">
        <v>601</v>
      </c>
      <c r="G109" s="159">
        <v>1391300</v>
      </c>
      <c r="H109" s="159">
        <v>1391300</v>
      </c>
      <c r="I109" s="159">
        <f t="shared" si="2"/>
        <v>1391273</v>
      </c>
      <c r="J109" s="159">
        <f t="shared" si="1"/>
        <v>99.99805936893553</v>
      </c>
    </row>
    <row r="110" spans="1:10" ht="38.25">
      <c r="A110" s="156">
        <v>100</v>
      </c>
      <c r="B110" s="157" t="s">
        <v>602</v>
      </c>
      <c r="C110" s="158" t="s">
        <v>1223</v>
      </c>
      <c r="D110" s="158" t="s">
        <v>514</v>
      </c>
      <c r="E110" s="158" t="s">
        <v>650</v>
      </c>
      <c r="F110" s="158" t="s">
        <v>603</v>
      </c>
      <c r="G110" s="159">
        <v>1391300</v>
      </c>
      <c r="H110" s="159">
        <v>1391300</v>
      </c>
      <c r="I110" s="159">
        <v>1391273</v>
      </c>
      <c r="J110" s="159">
        <f t="shared" si="1"/>
        <v>99.99805936893553</v>
      </c>
    </row>
    <row r="111" spans="1:10" ht="12.75">
      <c r="A111" s="156">
        <v>101</v>
      </c>
      <c r="B111" s="157" t="s">
        <v>517</v>
      </c>
      <c r="C111" s="158" t="s">
        <v>1223</v>
      </c>
      <c r="D111" s="158" t="s">
        <v>518</v>
      </c>
      <c r="E111" s="158"/>
      <c r="F111" s="158"/>
      <c r="G111" s="159">
        <v>17153400</v>
      </c>
      <c r="H111" s="159">
        <v>23296397.5</v>
      </c>
      <c r="I111" s="159">
        <f>+I112+I118</f>
        <v>22896397.5</v>
      </c>
      <c r="J111" s="159">
        <f t="shared" si="1"/>
        <v>98.2829963302266</v>
      </c>
    </row>
    <row r="112" spans="1:10" ht="12.75">
      <c r="A112" s="156">
        <v>102</v>
      </c>
      <c r="B112" s="157" t="s">
        <v>521</v>
      </c>
      <c r="C112" s="158" t="s">
        <v>1223</v>
      </c>
      <c r="D112" s="158" t="s">
        <v>522</v>
      </c>
      <c r="E112" s="158"/>
      <c r="F112" s="158"/>
      <c r="G112" s="159">
        <v>16903400</v>
      </c>
      <c r="H112" s="159">
        <v>16903400</v>
      </c>
      <c r="I112" s="159">
        <f>+I113</f>
        <v>16903400</v>
      </c>
      <c r="J112" s="159">
        <f t="shared" si="1"/>
        <v>100</v>
      </c>
    </row>
    <row r="113" spans="1:10" ht="51">
      <c r="A113" s="156">
        <v>103</v>
      </c>
      <c r="B113" s="157" t="s">
        <v>651</v>
      </c>
      <c r="C113" s="158" t="s">
        <v>1223</v>
      </c>
      <c r="D113" s="158" t="s">
        <v>522</v>
      </c>
      <c r="E113" s="158" t="s">
        <v>652</v>
      </c>
      <c r="F113" s="158"/>
      <c r="G113" s="159">
        <v>16903400</v>
      </c>
      <c r="H113" s="159">
        <v>16903400</v>
      </c>
      <c r="I113" s="159">
        <f>+I114</f>
        <v>16903400</v>
      </c>
      <c r="J113" s="159">
        <f t="shared" si="1"/>
        <v>100</v>
      </c>
    </row>
    <row r="114" spans="1:10" ht="25.5">
      <c r="A114" s="156">
        <v>104</v>
      </c>
      <c r="B114" s="157" t="s">
        <v>653</v>
      </c>
      <c r="C114" s="158" t="s">
        <v>1223</v>
      </c>
      <c r="D114" s="158" t="s">
        <v>522</v>
      </c>
      <c r="E114" s="158" t="s">
        <v>654</v>
      </c>
      <c r="F114" s="158"/>
      <c r="G114" s="159">
        <v>16903400</v>
      </c>
      <c r="H114" s="159">
        <v>16903400</v>
      </c>
      <c r="I114" s="159">
        <f>+I115</f>
        <v>16903400</v>
      </c>
      <c r="J114" s="159">
        <f t="shared" si="1"/>
        <v>100</v>
      </c>
    </row>
    <row r="115" spans="1:10" ht="89.25">
      <c r="A115" s="156">
        <v>105</v>
      </c>
      <c r="B115" s="157" t="s">
        <v>655</v>
      </c>
      <c r="C115" s="158" t="s">
        <v>1223</v>
      </c>
      <c r="D115" s="158" t="s">
        <v>522</v>
      </c>
      <c r="E115" s="158" t="s">
        <v>656</v>
      </c>
      <c r="F115" s="158"/>
      <c r="G115" s="159">
        <v>16903400</v>
      </c>
      <c r="H115" s="159">
        <v>16903400</v>
      </c>
      <c r="I115" s="159">
        <f>+I116</f>
        <v>16903400</v>
      </c>
      <c r="J115" s="159">
        <f t="shared" si="1"/>
        <v>100</v>
      </c>
    </row>
    <row r="116" spans="1:10" ht="12.75">
      <c r="A116" s="156">
        <v>106</v>
      </c>
      <c r="B116" s="157" t="s">
        <v>606</v>
      </c>
      <c r="C116" s="158" t="s">
        <v>1223</v>
      </c>
      <c r="D116" s="158" t="s">
        <v>522</v>
      </c>
      <c r="E116" s="158" t="s">
        <v>656</v>
      </c>
      <c r="F116" s="158" t="s">
        <v>1131</v>
      </c>
      <c r="G116" s="159">
        <v>16903400</v>
      </c>
      <c r="H116" s="159">
        <v>16903400</v>
      </c>
      <c r="I116" s="159">
        <f>+I117</f>
        <v>16903400</v>
      </c>
      <c r="J116" s="159">
        <f t="shared" si="1"/>
        <v>100</v>
      </c>
    </row>
    <row r="117" spans="1:10" ht="51">
      <c r="A117" s="156">
        <v>107</v>
      </c>
      <c r="B117" s="157" t="s">
        <v>657</v>
      </c>
      <c r="C117" s="158" t="s">
        <v>1223</v>
      </c>
      <c r="D117" s="158" t="s">
        <v>522</v>
      </c>
      <c r="E117" s="158" t="s">
        <v>656</v>
      </c>
      <c r="F117" s="158" t="s">
        <v>1132</v>
      </c>
      <c r="G117" s="159">
        <v>16903400</v>
      </c>
      <c r="H117" s="159">
        <v>16903400</v>
      </c>
      <c r="I117" s="159">
        <v>16903400</v>
      </c>
      <c r="J117" s="159">
        <f t="shared" si="1"/>
        <v>100</v>
      </c>
    </row>
    <row r="118" spans="1:10" ht="12.75">
      <c r="A118" s="156">
        <v>108</v>
      </c>
      <c r="B118" s="157" t="s">
        <v>525</v>
      </c>
      <c r="C118" s="158" t="s">
        <v>1223</v>
      </c>
      <c r="D118" s="158" t="s">
        <v>526</v>
      </c>
      <c r="E118" s="158"/>
      <c r="F118" s="158"/>
      <c r="G118" s="159">
        <v>250000</v>
      </c>
      <c r="H118" s="159">
        <v>6392997.5</v>
      </c>
      <c r="I118" s="159">
        <f>+I119+I136</f>
        <v>5992997.5</v>
      </c>
      <c r="J118" s="159">
        <f t="shared" si="1"/>
        <v>93.7431541307501</v>
      </c>
    </row>
    <row r="119" spans="1:10" ht="63.75">
      <c r="A119" s="156">
        <v>109</v>
      </c>
      <c r="B119" s="157" t="s">
        <v>658</v>
      </c>
      <c r="C119" s="158" t="s">
        <v>1223</v>
      </c>
      <c r="D119" s="158" t="s">
        <v>526</v>
      </c>
      <c r="E119" s="158" t="s">
        <v>659</v>
      </c>
      <c r="F119" s="158"/>
      <c r="G119" s="159">
        <v>250000</v>
      </c>
      <c r="H119" s="159">
        <v>1992997.5</v>
      </c>
      <c r="I119" s="159">
        <f>+I120</f>
        <v>1992997.5</v>
      </c>
      <c r="J119" s="159">
        <f t="shared" si="1"/>
        <v>100</v>
      </c>
    </row>
    <row r="120" spans="1:10" ht="25.5">
      <c r="A120" s="156">
        <v>110</v>
      </c>
      <c r="B120" s="157" t="s">
        <v>660</v>
      </c>
      <c r="C120" s="158" t="s">
        <v>1223</v>
      </c>
      <c r="D120" s="158" t="s">
        <v>526</v>
      </c>
      <c r="E120" s="158" t="s">
        <v>661</v>
      </c>
      <c r="F120" s="158"/>
      <c r="G120" s="159">
        <v>250000</v>
      </c>
      <c r="H120" s="159">
        <v>1992997.5</v>
      </c>
      <c r="I120" s="159">
        <f>+I121+I124+I127+I130+I133</f>
        <v>1992997.5</v>
      </c>
      <c r="J120" s="159">
        <f t="shared" si="1"/>
        <v>100</v>
      </c>
    </row>
    <row r="121" spans="1:10" ht="63.75">
      <c r="A121" s="156">
        <v>111</v>
      </c>
      <c r="B121" s="157" t="s">
        <v>662</v>
      </c>
      <c r="C121" s="158" t="s">
        <v>1223</v>
      </c>
      <c r="D121" s="158" t="s">
        <v>526</v>
      </c>
      <c r="E121" s="158" t="s">
        <v>663</v>
      </c>
      <c r="F121" s="158"/>
      <c r="G121" s="159">
        <v>0</v>
      </c>
      <c r="H121" s="159">
        <v>1742997.5</v>
      </c>
      <c r="I121" s="159">
        <f>+I122</f>
        <v>1742997.5</v>
      </c>
      <c r="J121" s="159">
        <f t="shared" si="1"/>
        <v>100</v>
      </c>
    </row>
    <row r="122" spans="1:10" ht="12.75">
      <c r="A122" s="156">
        <v>112</v>
      </c>
      <c r="B122" s="157" t="s">
        <v>606</v>
      </c>
      <c r="C122" s="158" t="s">
        <v>1223</v>
      </c>
      <c r="D122" s="158" t="s">
        <v>526</v>
      </c>
      <c r="E122" s="158" t="s">
        <v>663</v>
      </c>
      <c r="F122" s="158" t="s">
        <v>1131</v>
      </c>
      <c r="G122" s="159">
        <v>0</v>
      </c>
      <c r="H122" s="159">
        <v>1742997.5</v>
      </c>
      <c r="I122" s="159">
        <f>+I123</f>
        <v>1742997.5</v>
      </c>
      <c r="J122" s="159">
        <f t="shared" si="1"/>
        <v>100</v>
      </c>
    </row>
    <row r="123" spans="1:10" ht="51">
      <c r="A123" s="156">
        <v>113</v>
      </c>
      <c r="B123" s="157" t="s">
        <v>657</v>
      </c>
      <c r="C123" s="158" t="s">
        <v>1223</v>
      </c>
      <c r="D123" s="158" t="s">
        <v>526</v>
      </c>
      <c r="E123" s="158" t="s">
        <v>663</v>
      </c>
      <c r="F123" s="158" t="s">
        <v>1132</v>
      </c>
      <c r="G123" s="159">
        <v>0</v>
      </c>
      <c r="H123" s="159">
        <v>1742997.5</v>
      </c>
      <c r="I123" s="159">
        <v>1742997.5</v>
      </c>
      <c r="J123" s="159">
        <f t="shared" si="1"/>
        <v>100</v>
      </c>
    </row>
    <row r="124" spans="1:10" ht="102">
      <c r="A124" s="156">
        <v>114</v>
      </c>
      <c r="B124" s="161" t="s">
        <v>664</v>
      </c>
      <c r="C124" s="158" t="s">
        <v>1223</v>
      </c>
      <c r="D124" s="158" t="s">
        <v>526</v>
      </c>
      <c r="E124" s="158" t="s">
        <v>665</v>
      </c>
      <c r="F124" s="158"/>
      <c r="G124" s="159">
        <v>100000</v>
      </c>
      <c r="H124" s="159">
        <v>34875</v>
      </c>
      <c r="I124" s="159">
        <f>+I125</f>
        <v>34875</v>
      </c>
      <c r="J124" s="159">
        <f t="shared" si="1"/>
        <v>100</v>
      </c>
    </row>
    <row r="125" spans="1:10" ht="12.75">
      <c r="A125" s="156">
        <v>115</v>
      </c>
      <c r="B125" s="157" t="s">
        <v>606</v>
      </c>
      <c r="C125" s="158" t="s">
        <v>1223</v>
      </c>
      <c r="D125" s="158" t="s">
        <v>526</v>
      </c>
      <c r="E125" s="158" t="s">
        <v>665</v>
      </c>
      <c r="F125" s="158" t="s">
        <v>1131</v>
      </c>
      <c r="G125" s="159">
        <v>100000</v>
      </c>
      <c r="H125" s="159">
        <v>34875</v>
      </c>
      <c r="I125" s="159">
        <f>+I126</f>
        <v>34875</v>
      </c>
      <c r="J125" s="159">
        <f t="shared" si="1"/>
        <v>100</v>
      </c>
    </row>
    <row r="126" spans="1:10" ht="51">
      <c r="A126" s="156">
        <v>116</v>
      </c>
      <c r="B126" s="157" t="s">
        <v>657</v>
      </c>
      <c r="C126" s="158" t="s">
        <v>1223</v>
      </c>
      <c r="D126" s="158" t="s">
        <v>526</v>
      </c>
      <c r="E126" s="158" t="s">
        <v>665</v>
      </c>
      <c r="F126" s="158" t="s">
        <v>1132</v>
      </c>
      <c r="G126" s="159">
        <v>100000</v>
      </c>
      <c r="H126" s="159">
        <v>34875</v>
      </c>
      <c r="I126" s="159">
        <v>34875</v>
      </c>
      <c r="J126" s="159">
        <f t="shared" si="1"/>
        <v>100</v>
      </c>
    </row>
    <row r="127" spans="1:10" ht="102">
      <c r="A127" s="156">
        <v>117</v>
      </c>
      <c r="B127" s="161" t="s">
        <v>666</v>
      </c>
      <c r="C127" s="158" t="s">
        <v>1223</v>
      </c>
      <c r="D127" s="158" t="s">
        <v>526</v>
      </c>
      <c r="E127" s="158" t="s">
        <v>667</v>
      </c>
      <c r="F127" s="158"/>
      <c r="G127" s="159">
        <v>50000</v>
      </c>
      <c r="H127" s="159">
        <v>42334.4</v>
      </c>
      <c r="I127" s="159">
        <f>+I128</f>
        <v>42334.4</v>
      </c>
      <c r="J127" s="159">
        <f t="shared" si="1"/>
        <v>100</v>
      </c>
    </row>
    <row r="128" spans="1:10" ht="12.75">
      <c r="A128" s="156">
        <v>118</v>
      </c>
      <c r="B128" s="157" t="s">
        <v>606</v>
      </c>
      <c r="C128" s="158" t="s">
        <v>1223</v>
      </c>
      <c r="D128" s="158" t="s">
        <v>526</v>
      </c>
      <c r="E128" s="158" t="s">
        <v>667</v>
      </c>
      <c r="F128" s="158" t="s">
        <v>1131</v>
      </c>
      <c r="G128" s="159">
        <v>50000</v>
      </c>
      <c r="H128" s="159">
        <v>42334.4</v>
      </c>
      <c r="I128" s="159">
        <f>+I129</f>
        <v>42334.4</v>
      </c>
      <c r="J128" s="159">
        <f t="shared" si="1"/>
        <v>100</v>
      </c>
    </row>
    <row r="129" spans="1:10" ht="51">
      <c r="A129" s="156">
        <v>119</v>
      </c>
      <c r="B129" s="157" t="s">
        <v>657</v>
      </c>
      <c r="C129" s="158" t="s">
        <v>1223</v>
      </c>
      <c r="D129" s="158" t="s">
        <v>526</v>
      </c>
      <c r="E129" s="158" t="s">
        <v>667</v>
      </c>
      <c r="F129" s="158" t="s">
        <v>1132</v>
      </c>
      <c r="G129" s="159">
        <v>50000</v>
      </c>
      <c r="H129" s="159">
        <v>42334.4</v>
      </c>
      <c r="I129" s="159">
        <v>42334.4</v>
      </c>
      <c r="J129" s="159">
        <f t="shared" si="1"/>
        <v>100</v>
      </c>
    </row>
    <row r="130" spans="1:10" ht="89.25">
      <c r="A130" s="156">
        <v>120</v>
      </c>
      <c r="B130" s="161" t="s">
        <v>668</v>
      </c>
      <c r="C130" s="158" t="s">
        <v>1223</v>
      </c>
      <c r="D130" s="158" t="s">
        <v>526</v>
      </c>
      <c r="E130" s="158" t="s">
        <v>669</v>
      </c>
      <c r="F130" s="158"/>
      <c r="G130" s="159">
        <v>50000</v>
      </c>
      <c r="H130" s="159">
        <v>10000</v>
      </c>
      <c r="I130" s="159">
        <f>+I131</f>
        <v>10000</v>
      </c>
      <c r="J130" s="159">
        <f t="shared" si="1"/>
        <v>100</v>
      </c>
    </row>
    <row r="131" spans="1:10" ht="12.75">
      <c r="A131" s="156">
        <v>121</v>
      </c>
      <c r="B131" s="157" t="s">
        <v>606</v>
      </c>
      <c r="C131" s="158" t="s">
        <v>1223</v>
      </c>
      <c r="D131" s="158" t="s">
        <v>526</v>
      </c>
      <c r="E131" s="158" t="s">
        <v>669</v>
      </c>
      <c r="F131" s="158" t="s">
        <v>1131</v>
      </c>
      <c r="G131" s="159">
        <v>50000</v>
      </c>
      <c r="H131" s="159">
        <v>10000</v>
      </c>
      <c r="I131" s="159">
        <f>+I132</f>
        <v>10000</v>
      </c>
      <c r="J131" s="159">
        <f t="shared" si="1"/>
        <v>100</v>
      </c>
    </row>
    <row r="132" spans="1:10" ht="51">
      <c r="A132" s="156">
        <v>122</v>
      </c>
      <c r="B132" s="157" t="s">
        <v>657</v>
      </c>
      <c r="C132" s="158" t="s">
        <v>1223</v>
      </c>
      <c r="D132" s="158" t="s">
        <v>526</v>
      </c>
      <c r="E132" s="158" t="s">
        <v>669</v>
      </c>
      <c r="F132" s="158" t="s">
        <v>1132</v>
      </c>
      <c r="G132" s="159">
        <v>50000</v>
      </c>
      <c r="H132" s="159">
        <v>10000</v>
      </c>
      <c r="I132" s="159">
        <v>10000</v>
      </c>
      <c r="J132" s="159">
        <f t="shared" si="1"/>
        <v>100</v>
      </c>
    </row>
    <row r="133" spans="1:10" ht="51">
      <c r="A133" s="156">
        <v>123</v>
      </c>
      <c r="B133" s="157" t="s">
        <v>670</v>
      </c>
      <c r="C133" s="158" t="s">
        <v>1223</v>
      </c>
      <c r="D133" s="158" t="s">
        <v>526</v>
      </c>
      <c r="E133" s="158" t="s">
        <v>671</v>
      </c>
      <c r="F133" s="158"/>
      <c r="G133" s="159">
        <v>50000</v>
      </c>
      <c r="H133" s="159">
        <v>162790.6</v>
      </c>
      <c r="I133" s="159">
        <f>+I134</f>
        <v>162790.6</v>
      </c>
      <c r="J133" s="159">
        <f t="shared" si="1"/>
        <v>100</v>
      </c>
    </row>
    <row r="134" spans="1:10" ht="12.75">
      <c r="A134" s="156">
        <v>124</v>
      </c>
      <c r="B134" s="157" t="s">
        <v>606</v>
      </c>
      <c r="C134" s="158" t="s">
        <v>1223</v>
      </c>
      <c r="D134" s="158" t="s">
        <v>526</v>
      </c>
      <c r="E134" s="158" t="s">
        <v>671</v>
      </c>
      <c r="F134" s="158" t="s">
        <v>1131</v>
      </c>
      <c r="G134" s="159">
        <v>50000</v>
      </c>
      <c r="H134" s="159">
        <v>162790.6</v>
      </c>
      <c r="I134" s="159">
        <f>+I135</f>
        <v>162790.6</v>
      </c>
      <c r="J134" s="159">
        <f t="shared" si="1"/>
        <v>100</v>
      </c>
    </row>
    <row r="135" spans="1:10" ht="51">
      <c r="A135" s="156">
        <v>125</v>
      </c>
      <c r="B135" s="157" t="s">
        <v>657</v>
      </c>
      <c r="C135" s="158" t="s">
        <v>1223</v>
      </c>
      <c r="D135" s="158" t="s">
        <v>526</v>
      </c>
      <c r="E135" s="158" t="s">
        <v>671</v>
      </c>
      <c r="F135" s="158" t="s">
        <v>1132</v>
      </c>
      <c r="G135" s="159">
        <v>50000</v>
      </c>
      <c r="H135" s="159">
        <v>162790.6</v>
      </c>
      <c r="I135" s="159">
        <v>162790.6</v>
      </c>
      <c r="J135" s="159">
        <f t="shared" si="1"/>
        <v>100</v>
      </c>
    </row>
    <row r="136" spans="1:10" ht="25.5">
      <c r="A136" s="156">
        <v>126</v>
      </c>
      <c r="B136" s="157" t="s">
        <v>587</v>
      </c>
      <c r="C136" s="158" t="s">
        <v>1223</v>
      </c>
      <c r="D136" s="158" t="s">
        <v>526</v>
      </c>
      <c r="E136" s="158" t="s">
        <v>588</v>
      </c>
      <c r="F136" s="158"/>
      <c r="G136" s="159">
        <v>0</v>
      </c>
      <c r="H136" s="159">
        <v>4400000</v>
      </c>
      <c r="I136" s="159">
        <f>+I137</f>
        <v>4000000</v>
      </c>
      <c r="J136" s="159">
        <f t="shared" si="1"/>
        <v>90.9090909090909</v>
      </c>
    </row>
    <row r="137" spans="1:10" ht="38.25">
      <c r="A137" s="156">
        <v>127</v>
      </c>
      <c r="B137" s="157" t="s">
        <v>589</v>
      </c>
      <c r="C137" s="158" t="s">
        <v>1223</v>
      </c>
      <c r="D137" s="158" t="s">
        <v>526</v>
      </c>
      <c r="E137" s="158" t="s">
        <v>590</v>
      </c>
      <c r="F137" s="158"/>
      <c r="G137" s="159">
        <v>0</v>
      </c>
      <c r="H137" s="159">
        <v>4400000</v>
      </c>
      <c r="I137" s="159">
        <f>+I138+I141</f>
        <v>4000000</v>
      </c>
      <c r="J137" s="159">
        <f t="shared" si="1"/>
        <v>90.9090909090909</v>
      </c>
    </row>
    <row r="138" spans="1:10" ht="63.75">
      <c r="A138" s="156">
        <v>128</v>
      </c>
      <c r="B138" s="157" t="s">
        <v>672</v>
      </c>
      <c r="C138" s="158" t="s">
        <v>1223</v>
      </c>
      <c r="D138" s="158" t="s">
        <v>526</v>
      </c>
      <c r="E138" s="158" t="s">
        <v>673</v>
      </c>
      <c r="F138" s="158"/>
      <c r="G138" s="159">
        <v>0</v>
      </c>
      <c r="H138" s="159">
        <v>4000000</v>
      </c>
      <c r="I138" s="159">
        <f>+I139</f>
        <v>3600000</v>
      </c>
      <c r="J138" s="159">
        <f t="shared" si="1"/>
        <v>90</v>
      </c>
    </row>
    <row r="139" spans="1:10" ht="25.5">
      <c r="A139" s="156">
        <v>129</v>
      </c>
      <c r="B139" s="157" t="s">
        <v>600</v>
      </c>
      <c r="C139" s="158" t="s">
        <v>1223</v>
      </c>
      <c r="D139" s="158" t="s">
        <v>526</v>
      </c>
      <c r="E139" s="158" t="s">
        <v>673</v>
      </c>
      <c r="F139" s="158" t="s">
        <v>601</v>
      </c>
      <c r="G139" s="159">
        <v>0</v>
      </c>
      <c r="H139" s="159">
        <v>4000000</v>
      </c>
      <c r="I139" s="159">
        <f>+I140</f>
        <v>3600000</v>
      </c>
      <c r="J139" s="159">
        <f t="shared" si="1"/>
        <v>90</v>
      </c>
    </row>
    <row r="140" spans="1:10" ht="38.25">
      <c r="A140" s="156">
        <v>130</v>
      </c>
      <c r="B140" s="157" t="s">
        <v>602</v>
      </c>
      <c r="C140" s="158" t="s">
        <v>1223</v>
      </c>
      <c r="D140" s="158" t="s">
        <v>526</v>
      </c>
      <c r="E140" s="158" t="s">
        <v>673</v>
      </c>
      <c r="F140" s="158" t="s">
        <v>603</v>
      </c>
      <c r="G140" s="159">
        <v>0</v>
      </c>
      <c r="H140" s="159">
        <v>4000000</v>
      </c>
      <c r="I140" s="159">
        <v>3600000</v>
      </c>
      <c r="J140" s="159">
        <f aca="true" t="shared" si="3" ref="J140:J203">+I140/H140*100</f>
        <v>90</v>
      </c>
    </row>
    <row r="141" spans="1:10" ht="63.75">
      <c r="A141" s="156">
        <v>131</v>
      </c>
      <c r="B141" s="157" t="s">
        <v>674</v>
      </c>
      <c r="C141" s="158" t="s">
        <v>1223</v>
      </c>
      <c r="D141" s="158" t="s">
        <v>526</v>
      </c>
      <c r="E141" s="158" t="s">
        <v>675</v>
      </c>
      <c r="F141" s="158"/>
      <c r="G141" s="159">
        <v>0</v>
      </c>
      <c r="H141" s="159">
        <v>400000</v>
      </c>
      <c r="I141" s="159">
        <f>+I142</f>
        <v>400000</v>
      </c>
      <c r="J141" s="159">
        <f t="shared" si="3"/>
        <v>100</v>
      </c>
    </row>
    <row r="142" spans="1:10" ht="25.5">
      <c r="A142" s="156">
        <v>132</v>
      </c>
      <c r="B142" s="157" t="s">
        <v>600</v>
      </c>
      <c r="C142" s="158" t="s">
        <v>1223</v>
      </c>
      <c r="D142" s="158" t="s">
        <v>526</v>
      </c>
      <c r="E142" s="158" t="s">
        <v>675</v>
      </c>
      <c r="F142" s="158" t="s">
        <v>601</v>
      </c>
      <c r="G142" s="159">
        <v>0</v>
      </c>
      <c r="H142" s="159">
        <v>400000</v>
      </c>
      <c r="I142" s="159">
        <f>+I143</f>
        <v>400000</v>
      </c>
      <c r="J142" s="159">
        <f t="shared" si="3"/>
        <v>100</v>
      </c>
    </row>
    <row r="143" spans="1:10" ht="38.25">
      <c r="A143" s="156">
        <v>133</v>
      </c>
      <c r="B143" s="157" t="s">
        <v>602</v>
      </c>
      <c r="C143" s="158" t="s">
        <v>1223</v>
      </c>
      <c r="D143" s="158" t="s">
        <v>526</v>
      </c>
      <c r="E143" s="158" t="s">
        <v>675</v>
      </c>
      <c r="F143" s="158" t="s">
        <v>603</v>
      </c>
      <c r="G143" s="159">
        <v>0</v>
      </c>
      <c r="H143" s="159">
        <v>400000</v>
      </c>
      <c r="I143" s="159">
        <v>400000</v>
      </c>
      <c r="J143" s="159">
        <f t="shared" si="3"/>
        <v>100</v>
      </c>
    </row>
    <row r="144" spans="1:10" ht="12.75">
      <c r="A144" s="156">
        <v>134</v>
      </c>
      <c r="B144" s="157" t="s">
        <v>553</v>
      </c>
      <c r="C144" s="158" t="s">
        <v>1223</v>
      </c>
      <c r="D144" s="158" t="s">
        <v>554</v>
      </c>
      <c r="E144" s="158"/>
      <c r="F144" s="158"/>
      <c r="G144" s="159">
        <v>89600</v>
      </c>
      <c r="H144" s="159">
        <v>69975</v>
      </c>
      <c r="I144" s="159">
        <f>+I145</f>
        <v>69000</v>
      </c>
      <c r="J144" s="159">
        <f t="shared" si="3"/>
        <v>98.60664523043944</v>
      </c>
    </row>
    <row r="145" spans="1:10" ht="12.75">
      <c r="A145" s="156">
        <v>135</v>
      </c>
      <c r="B145" s="157" t="s">
        <v>555</v>
      </c>
      <c r="C145" s="158" t="s">
        <v>1223</v>
      </c>
      <c r="D145" s="158" t="s">
        <v>556</v>
      </c>
      <c r="E145" s="158"/>
      <c r="F145" s="158"/>
      <c r="G145" s="159">
        <v>89600</v>
      </c>
      <c r="H145" s="159">
        <v>69975</v>
      </c>
      <c r="I145" s="159">
        <f>+I146</f>
        <v>69000</v>
      </c>
      <c r="J145" s="159">
        <f t="shared" si="3"/>
        <v>98.60664523043944</v>
      </c>
    </row>
    <row r="146" spans="1:10" ht="76.5">
      <c r="A146" s="156">
        <v>136</v>
      </c>
      <c r="B146" s="157" t="s">
        <v>618</v>
      </c>
      <c r="C146" s="158" t="s">
        <v>1223</v>
      </c>
      <c r="D146" s="158" t="s">
        <v>556</v>
      </c>
      <c r="E146" s="158" t="s">
        <v>619</v>
      </c>
      <c r="F146" s="158"/>
      <c r="G146" s="159">
        <v>89600</v>
      </c>
      <c r="H146" s="159">
        <v>69975</v>
      </c>
      <c r="I146" s="159">
        <f>+I147</f>
        <v>69000</v>
      </c>
      <c r="J146" s="159">
        <f t="shared" si="3"/>
        <v>98.60664523043944</v>
      </c>
    </row>
    <row r="147" spans="1:10" ht="51">
      <c r="A147" s="156">
        <v>137</v>
      </c>
      <c r="B147" s="157" t="s">
        <v>620</v>
      </c>
      <c r="C147" s="158" t="s">
        <v>1223</v>
      </c>
      <c r="D147" s="158" t="s">
        <v>556</v>
      </c>
      <c r="E147" s="158" t="s">
        <v>621</v>
      </c>
      <c r="F147" s="158"/>
      <c r="G147" s="159">
        <v>89600</v>
      </c>
      <c r="H147" s="159">
        <v>69975</v>
      </c>
      <c r="I147" s="159">
        <f>+I148+I151</f>
        <v>69000</v>
      </c>
      <c r="J147" s="159">
        <f t="shared" si="3"/>
        <v>98.60664523043944</v>
      </c>
    </row>
    <row r="148" spans="1:10" ht="76.5">
      <c r="A148" s="156">
        <v>138</v>
      </c>
      <c r="B148" s="157" t="s">
        <v>676</v>
      </c>
      <c r="C148" s="158" t="s">
        <v>1223</v>
      </c>
      <c r="D148" s="158" t="s">
        <v>556</v>
      </c>
      <c r="E148" s="158" t="s">
        <v>677</v>
      </c>
      <c r="F148" s="158"/>
      <c r="G148" s="159">
        <v>80000</v>
      </c>
      <c r="H148" s="159">
        <v>60375</v>
      </c>
      <c r="I148" s="159">
        <f>+I149</f>
        <v>60375</v>
      </c>
      <c r="J148" s="159">
        <f t="shared" si="3"/>
        <v>100</v>
      </c>
    </row>
    <row r="149" spans="1:10" ht="25.5">
      <c r="A149" s="156">
        <v>139</v>
      </c>
      <c r="B149" s="157" t="s">
        <v>600</v>
      </c>
      <c r="C149" s="158" t="s">
        <v>1223</v>
      </c>
      <c r="D149" s="158" t="s">
        <v>556</v>
      </c>
      <c r="E149" s="158" t="s">
        <v>677</v>
      </c>
      <c r="F149" s="158" t="s">
        <v>601</v>
      </c>
      <c r="G149" s="159">
        <v>80000</v>
      </c>
      <c r="H149" s="159">
        <v>60375</v>
      </c>
      <c r="I149" s="159">
        <f>+I150</f>
        <v>60375</v>
      </c>
      <c r="J149" s="159">
        <f t="shared" si="3"/>
        <v>100</v>
      </c>
    </row>
    <row r="150" spans="1:10" ht="38.25">
      <c r="A150" s="156">
        <v>140</v>
      </c>
      <c r="B150" s="157" t="s">
        <v>602</v>
      </c>
      <c r="C150" s="158" t="s">
        <v>1223</v>
      </c>
      <c r="D150" s="158" t="s">
        <v>556</v>
      </c>
      <c r="E150" s="158" t="s">
        <v>677</v>
      </c>
      <c r="F150" s="158" t="s">
        <v>603</v>
      </c>
      <c r="G150" s="159">
        <v>80000</v>
      </c>
      <c r="H150" s="159">
        <v>60375</v>
      </c>
      <c r="I150" s="159">
        <v>60375</v>
      </c>
      <c r="J150" s="159">
        <f t="shared" si="3"/>
        <v>100</v>
      </c>
    </row>
    <row r="151" spans="1:10" ht="76.5">
      <c r="A151" s="156">
        <v>141</v>
      </c>
      <c r="B151" s="161" t="s">
        <v>678</v>
      </c>
      <c r="C151" s="158" t="s">
        <v>1223</v>
      </c>
      <c r="D151" s="158" t="s">
        <v>556</v>
      </c>
      <c r="E151" s="158" t="s">
        <v>679</v>
      </c>
      <c r="F151" s="158"/>
      <c r="G151" s="159">
        <v>9600</v>
      </c>
      <c r="H151" s="159">
        <v>9600</v>
      </c>
      <c r="I151" s="159">
        <f>+I152</f>
        <v>8625</v>
      </c>
      <c r="J151" s="159">
        <f t="shared" si="3"/>
        <v>89.84375</v>
      </c>
    </row>
    <row r="152" spans="1:10" ht="25.5">
      <c r="A152" s="156">
        <v>142</v>
      </c>
      <c r="B152" s="157" t="s">
        <v>600</v>
      </c>
      <c r="C152" s="158" t="s">
        <v>1223</v>
      </c>
      <c r="D152" s="158" t="s">
        <v>556</v>
      </c>
      <c r="E152" s="158" t="s">
        <v>679</v>
      </c>
      <c r="F152" s="158" t="s">
        <v>601</v>
      </c>
      <c r="G152" s="159">
        <v>9600</v>
      </c>
      <c r="H152" s="159">
        <v>9600</v>
      </c>
      <c r="I152" s="159">
        <f>+I153</f>
        <v>8625</v>
      </c>
      <c r="J152" s="159">
        <f t="shared" si="3"/>
        <v>89.84375</v>
      </c>
    </row>
    <row r="153" spans="1:10" ht="38.25">
      <c r="A153" s="156">
        <v>143</v>
      </c>
      <c r="B153" s="157" t="s">
        <v>602</v>
      </c>
      <c r="C153" s="158" t="s">
        <v>1223</v>
      </c>
      <c r="D153" s="158" t="s">
        <v>556</v>
      </c>
      <c r="E153" s="158" t="s">
        <v>679</v>
      </c>
      <c r="F153" s="158" t="s">
        <v>603</v>
      </c>
      <c r="G153" s="159">
        <v>9600</v>
      </c>
      <c r="H153" s="159">
        <v>9600</v>
      </c>
      <c r="I153" s="159">
        <v>8625</v>
      </c>
      <c r="J153" s="159">
        <f t="shared" si="3"/>
        <v>89.84375</v>
      </c>
    </row>
    <row r="154" spans="1:10" ht="38.25">
      <c r="A154" s="156">
        <v>144</v>
      </c>
      <c r="B154" s="157" t="s">
        <v>680</v>
      </c>
      <c r="C154" s="158" t="s">
        <v>681</v>
      </c>
      <c r="D154" s="158"/>
      <c r="E154" s="158"/>
      <c r="F154" s="158"/>
      <c r="G154" s="159">
        <v>5528000</v>
      </c>
      <c r="H154" s="159">
        <v>5630493.53</v>
      </c>
      <c r="I154" s="159">
        <f>+I155</f>
        <v>5630493.53</v>
      </c>
      <c r="J154" s="159">
        <f t="shared" si="3"/>
        <v>100</v>
      </c>
    </row>
    <row r="155" spans="1:10" s="160" customFormat="1" ht="12.75">
      <c r="A155" s="156">
        <v>145</v>
      </c>
      <c r="B155" s="157" t="s">
        <v>492</v>
      </c>
      <c r="C155" s="158" t="s">
        <v>681</v>
      </c>
      <c r="D155" s="158" t="s">
        <v>493</v>
      </c>
      <c r="E155" s="158"/>
      <c r="F155" s="158"/>
      <c r="G155" s="159">
        <v>5528000</v>
      </c>
      <c r="H155" s="159">
        <v>5630493.53</v>
      </c>
      <c r="I155" s="159">
        <f>+I156</f>
        <v>5630493.53</v>
      </c>
      <c r="J155" s="159">
        <f t="shared" si="3"/>
        <v>100</v>
      </c>
    </row>
    <row r="156" spans="1:10" ht="12.75">
      <c r="A156" s="156">
        <v>146</v>
      </c>
      <c r="B156" s="157" t="s">
        <v>505</v>
      </c>
      <c r="C156" s="158" t="s">
        <v>681</v>
      </c>
      <c r="D156" s="158" t="s">
        <v>506</v>
      </c>
      <c r="E156" s="158"/>
      <c r="F156" s="158"/>
      <c r="G156" s="159">
        <v>5528000</v>
      </c>
      <c r="H156" s="159">
        <v>5630493.53</v>
      </c>
      <c r="I156" s="159">
        <f>+I157+I165</f>
        <v>5630493.53</v>
      </c>
      <c r="J156" s="159">
        <f t="shared" si="3"/>
        <v>100</v>
      </c>
    </row>
    <row r="157" spans="1:10" ht="25.5">
      <c r="A157" s="156">
        <v>147</v>
      </c>
      <c r="B157" s="157" t="s">
        <v>682</v>
      </c>
      <c r="C157" s="158" t="s">
        <v>681</v>
      </c>
      <c r="D157" s="158" t="s">
        <v>506</v>
      </c>
      <c r="E157" s="158" t="s">
        <v>683</v>
      </c>
      <c r="F157" s="158"/>
      <c r="G157" s="159">
        <v>5409300</v>
      </c>
      <c r="H157" s="159">
        <v>5511793.53</v>
      </c>
      <c r="I157" s="159">
        <f>+I158</f>
        <v>5511793.53</v>
      </c>
      <c r="J157" s="159">
        <f t="shared" si="3"/>
        <v>100</v>
      </c>
    </row>
    <row r="158" spans="1:10" ht="38.25">
      <c r="A158" s="156">
        <v>148</v>
      </c>
      <c r="B158" s="157" t="s">
        <v>684</v>
      </c>
      <c r="C158" s="158" t="s">
        <v>681</v>
      </c>
      <c r="D158" s="158" t="s">
        <v>506</v>
      </c>
      <c r="E158" s="158" t="s">
        <v>685</v>
      </c>
      <c r="F158" s="158"/>
      <c r="G158" s="159">
        <v>5409300</v>
      </c>
      <c r="H158" s="159">
        <v>5511793.53</v>
      </c>
      <c r="I158" s="159">
        <f>+I159</f>
        <v>5511793.53</v>
      </c>
      <c r="J158" s="159">
        <f t="shared" si="3"/>
        <v>100</v>
      </c>
    </row>
    <row r="159" spans="1:10" ht="63.75">
      <c r="A159" s="156">
        <v>149</v>
      </c>
      <c r="B159" s="157" t="s">
        <v>686</v>
      </c>
      <c r="C159" s="158" t="s">
        <v>681</v>
      </c>
      <c r="D159" s="158" t="s">
        <v>506</v>
      </c>
      <c r="E159" s="158" t="s">
        <v>687</v>
      </c>
      <c r="F159" s="158"/>
      <c r="G159" s="159">
        <v>5409300</v>
      </c>
      <c r="H159" s="159">
        <v>5511793.53</v>
      </c>
      <c r="I159" s="159">
        <f>+I160+I163</f>
        <v>5511793.53</v>
      </c>
      <c r="J159" s="159">
        <f t="shared" si="3"/>
        <v>100</v>
      </c>
    </row>
    <row r="160" spans="1:10" ht="63.75">
      <c r="A160" s="156">
        <v>150</v>
      </c>
      <c r="B160" s="157" t="s">
        <v>593</v>
      </c>
      <c r="C160" s="158" t="s">
        <v>681</v>
      </c>
      <c r="D160" s="158" t="s">
        <v>506</v>
      </c>
      <c r="E160" s="158" t="s">
        <v>687</v>
      </c>
      <c r="F160" s="158" t="s">
        <v>1174</v>
      </c>
      <c r="G160" s="159">
        <v>5088900</v>
      </c>
      <c r="H160" s="159">
        <v>5285237.53</v>
      </c>
      <c r="I160" s="159">
        <f>+I161</f>
        <v>5285237.53</v>
      </c>
      <c r="J160" s="159">
        <f t="shared" si="3"/>
        <v>100</v>
      </c>
    </row>
    <row r="161" spans="1:10" ht="25.5">
      <c r="A161" s="156">
        <v>151</v>
      </c>
      <c r="B161" s="157" t="s">
        <v>688</v>
      </c>
      <c r="C161" s="158" t="s">
        <v>681</v>
      </c>
      <c r="D161" s="158" t="s">
        <v>506</v>
      </c>
      <c r="E161" s="158" t="s">
        <v>687</v>
      </c>
      <c r="F161" s="158" t="s">
        <v>1446</v>
      </c>
      <c r="G161" s="159">
        <v>5066400</v>
      </c>
      <c r="H161" s="159">
        <v>5285237.53</v>
      </c>
      <c r="I161" s="159">
        <v>5285237.53</v>
      </c>
      <c r="J161" s="159">
        <f t="shared" si="3"/>
        <v>100</v>
      </c>
    </row>
    <row r="162" spans="1:10" ht="25.5">
      <c r="A162" s="156">
        <v>152</v>
      </c>
      <c r="B162" s="157" t="s">
        <v>594</v>
      </c>
      <c r="C162" s="158" t="s">
        <v>681</v>
      </c>
      <c r="D162" s="158" t="s">
        <v>506</v>
      </c>
      <c r="E162" s="158" t="s">
        <v>687</v>
      </c>
      <c r="F162" s="158" t="s">
        <v>854</v>
      </c>
      <c r="G162" s="159">
        <v>22500</v>
      </c>
      <c r="H162" s="159">
        <v>0</v>
      </c>
      <c r="I162" s="159">
        <v>0</v>
      </c>
      <c r="J162" s="159">
        <v>0</v>
      </c>
    </row>
    <row r="163" spans="1:10" ht="25.5">
      <c r="A163" s="156">
        <v>153</v>
      </c>
      <c r="B163" s="157" t="s">
        <v>600</v>
      </c>
      <c r="C163" s="158" t="s">
        <v>681</v>
      </c>
      <c r="D163" s="158" t="s">
        <v>506</v>
      </c>
      <c r="E163" s="158" t="s">
        <v>687</v>
      </c>
      <c r="F163" s="158" t="s">
        <v>601</v>
      </c>
      <c r="G163" s="159">
        <v>320400</v>
      </c>
      <c r="H163" s="159">
        <v>226556</v>
      </c>
      <c r="I163" s="159">
        <f>+I164</f>
        <v>226556</v>
      </c>
      <c r="J163" s="159">
        <f t="shared" si="3"/>
        <v>100</v>
      </c>
    </row>
    <row r="164" spans="1:10" ht="38.25">
      <c r="A164" s="156">
        <v>154</v>
      </c>
      <c r="B164" s="157" t="s">
        <v>602</v>
      </c>
      <c r="C164" s="158" t="s">
        <v>681</v>
      </c>
      <c r="D164" s="158" t="s">
        <v>506</v>
      </c>
      <c r="E164" s="158" t="s">
        <v>687</v>
      </c>
      <c r="F164" s="158" t="s">
        <v>603</v>
      </c>
      <c r="G164" s="159">
        <v>320400</v>
      </c>
      <c r="H164" s="159">
        <v>226556</v>
      </c>
      <c r="I164" s="159">
        <v>226556</v>
      </c>
      <c r="J164" s="159">
        <f t="shared" si="3"/>
        <v>100</v>
      </c>
    </row>
    <row r="165" spans="1:10" ht="25.5">
      <c r="A165" s="156">
        <v>155</v>
      </c>
      <c r="B165" s="157" t="s">
        <v>587</v>
      </c>
      <c r="C165" s="158" t="s">
        <v>681</v>
      </c>
      <c r="D165" s="158" t="s">
        <v>506</v>
      </c>
      <c r="E165" s="158" t="s">
        <v>588</v>
      </c>
      <c r="F165" s="158"/>
      <c r="G165" s="159">
        <v>118700</v>
      </c>
      <c r="H165" s="159">
        <v>118700</v>
      </c>
      <c r="I165" s="159">
        <f>+I166</f>
        <v>118700</v>
      </c>
      <c r="J165" s="159">
        <f t="shared" si="3"/>
        <v>100</v>
      </c>
    </row>
    <row r="166" spans="1:10" ht="38.25">
      <c r="A166" s="156">
        <v>156</v>
      </c>
      <c r="B166" s="157" t="s">
        <v>589</v>
      </c>
      <c r="C166" s="158" t="s">
        <v>681</v>
      </c>
      <c r="D166" s="158" t="s">
        <v>506</v>
      </c>
      <c r="E166" s="158" t="s">
        <v>590</v>
      </c>
      <c r="F166" s="158"/>
      <c r="G166" s="159">
        <v>118700</v>
      </c>
      <c r="H166" s="159">
        <v>118700</v>
      </c>
      <c r="I166" s="159">
        <f>+I167</f>
        <v>118700</v>
      </c>
      <c r="J166" s="159">
        <f t="shared" si="3"/>
        <v>100</v>
      </c>
    </row>
    <row r="167" spans="1:10" ht="89.25">
      <c r="A167" s="156">
        <v>157</v>
      </c>
      <c r="B167" s="161" t="s">
        <v>689</v>
      </c>
      <c r="C167" s="158" t="s">
        <v>681</v>
      </c>
      <c r="D167" s="158" t="s">
        <v>506</v>
      </c>
      <c r="E167" s="158" t="s">
        <v>690</v>
      </c>
      <c r="F167" s="158"/>
      <c r="G167" s="159">
        <v>118700</v>
      </c>
      <c r="H167" s="159">
        <v>118700</v>
      </c>
      <c r="I167" s="159">
        <f>+I168+I170</f>
        <v>118700</v>
      </c>
      <c r="J167" s="159">
        <f t="shared" si="3"/>
        <v>100</v>
      </c>
    </row>
    <row r="168" spans="1:10" ht="63.75">
      <c r="A168" s="156">
        <v>158</v>
      </c>
      <c r="B168" s="157" t="s">
        <v>593</v>
      </c>
      <c r="C168" s="158" t="s">
        <v>681</v>
      </c>
      <c r="D168" s="158" t="s">
        <v>506</v>
      </c>
      <c r="E168" s="158" t="s">
        <v>690</v>
      </c>
      <c r="F168" s="158" t="s">
        <v>1174</v>
      </c>
      <c r="G168" s="159">
        <v>110204.45</v>
      </c>
      <c r="H168" s="159">
        <v>110935.25</v>
      </c>
      <c r="I168" s="159">
        <f>+I169</f>
        <v>110935.25</v>
      </c>
      <c r="J168" s="159">
        <f t="shared" si="3"/>
        <v>100</v>
      </c>
    </row>
    <row r="169" spans="1:10" ht="25.5">
      <c r="A169" s="156">
        <v>159</v>
      </c>
      <c r="B169" s="157" t="s">
        <v>688</v>
      </c>
      <c r="C169" s="158" t="s">
        <v>681</v>
      </c>
      <c r="D169" s="158" t="s">
        <v>506</v>
      </c>
      <c r="E169" s="158" t="s">
        <v>690</v>
      </c>
      <c r="F169" s="158" t="s">
        <v>1446</v>
      </c>
      <c r="G169" s="159">
        <v>110204.45</v>
      </c>
      <c r="H169" s="159">
        <v>110935.25</v>
      </c>
      <c r="I169" s="159">
        <v>110935.25</v>
      </c>
      <c r="J169" s="159">
        <f t="shared" si="3"/>
        <v>100</v>
      </c>
    </row>
    <row r="170" spans="1:10" ht="25.5">
      <c r="A170" s="156">
        <v>160</v>
      </c>
      <c r="B170" s="157" t="s">
        <v>600</v>
      </c>
      <c r="C170" s="158" t="s">
        <v>681</v>
      </c>
      <c r="D170" s="158" t="s">
        <v>506</v>
      </c>
      <c r="E170" s="158" t="s">
        <v>690</v>
      </c>
      <c r="F170" s="158" t="s">
        <v>601</v>
      </c>
      <c r="G170" s="159">
        <v>8495.55</v>
      </c>
      <c r="H170" s="159">
        <v>7764.75</v>
      </c>
      <c r="I170" s="159">
        <f>+I171</f>
        <v>7764.75</v>
      </c>
      <c r="J170" s="159">
        <f t="shared" si="3"/>
        <v>100</v>
      </c>
    </row>
    <row r="171" spans="1:10" ht="38.25">
      <c r="A171" s="156">
        <v>161</v>
      </c>
      <c r="B171" s="157" t="s">
        <v>602</v>
      </c>
      <c r="C171" s="158" t="s">
        <v>681</v>
      </c>
      <c r="D171" s="158" t="s">
        <v>506</v>
      </c>
      <c r="E171" s="158" t="s">
        <v>690</v>
      </c>
      <c r="F171" s="158" t="s">
        <v>603</v>
      </c>
      <c r="G171" s="159">
        <v>8495.55</v>
      </c>
      <c r="H171" s="159">
        <v>7764.75</v>
      </c>
      <c r="I171" s="159">
        <v>7764.75</v>
      </c>
      <c r="J171" s="159">
        <f t="shared" si="3"/>
        <v>100</v>
      </c>
    </row>
    <row r="172" spans="1:10" s="160" customFormat="1" ht="25.5">
      <c r="A172" s="156">
        <v>162</v>
      </c>
      <c r="B172" s="157" t="s">
        <v>691</v>
      </c>
      <c r="C172" s="158" t="s">
        <v>933</v>
      </c>
      <c r="D172" s="158"/>
      <c r="E172" s="158"/>
      <c r="F172" s="158"/>
      <c r="G172" s="159">
        <v>585973300</v>
      </c>
      <c r="H172" s="159">
        <v>637053853.51</v>
      </c>
      <c r="I172" s="159">
        <f>+I173+I404</f>
        <v>622605876.4200001</v>
      </c>
      <c r="J172" s="159">
        <f t="shared" si="3"/>
        <v>97.73206346521643</v>
      </c>
    </row>
    <row r="173" spans="1:10" ht="12.75">
      <c r="A173" s="156">
        <v>163</v>
      </c>
      <c r="B173" s="157" t="s">
        <v>537</v>
      </c>
      <c r="C173" s="158" t="s">
        <v>933</v>
      </c>
      <c r="D173" s="158" t="s">
        <v>538</v>
      </c>
      <c r="E173" s="158"/>
      <c r="F173" s="158"/>
      <c r="G173" s="159">
        <v>578034500</v>
      </c>
      <c r="H173" s="159">
        <v>629111245.51</v>
      </c>
      <c r="I173" s="159">
        <f>+I174+I211+I306+I358</f>
        <v>615589931.95</v>
      </c>
      <c r="J173" s="159">
        <f t="shared" si="3"/>
        <v>97.85072772796508</v>
      </c>
    </row>
    <row r="174" spans="1:10" ht="12.75">
      <c r="A174" s="156">
        <v>164</v>
      </c>
      <c r="B174" s="157" t="s">
        <v>539</v>
      </c>
      <c r="C174" s="158" t="s">
        <v>933</v>
      </c>
      <c r="D174" s="158" t="s">
        <v>540</v>
      </c>
      <c r="E174" s="158"/>
      <c r="F174" s="158"/>
      <c r="G174" s="159">
        <v>250580223</v>
      </c>
      <c r="H174" s="159">
        <v>262719114.64</v>
      </c>
      <c r="I174" s="159">
        <f>+I175</f>
        <v>258041370.42000002</v>
      </c>
      <c r="J174" s="159">
        <f t="shared" si="3"/>
        <v>98.21948843485949</v>
      </c>
    </row>
    <row r="175" spans="1:10" ht="51">
      <c r="A175" s="156">
        <v>165</v>
      </c>
      <c r="B175" s="157" t="s">
        <v>692</v>
      </c>
      <c r="C175" s="158" t="s">
        <v>933</v>
      </c>
      <c r="D175" s="158" t="s">
        <v>540</v>
      </c>
      <c r="E175" s="158" t="s">
        <v>693</v>
      </c>
      <c r="F175" s="158"/>
      <c r="G175" s="159">
        <v>250580223</v>
      </c>
      <c r="H175" s="159">
        <v>262719114.64</v>
      </c>
      <c r="I175" s="159">
        <f>+I176</f>
        <v>258041370.42000002</v>
      </c>
      <c r="J175" s="159">
        <f t="shared" si="3"/>
        <v>98.21948843485949</v>
      </c>
    </row>
    <row r="176" spans="1:10" ht="25.5">
      <c r="A176" s="156">
        <v>166</v>
      </c>
      <c r="B176" s="157" t="s">
        <v>694</v>
      </c>
      <c r="C176" s="158" t="s">
        <v>933</v>
      </c>
      <c r="D176" s="158" t="s">
        <v>540</v>
      </c>
      <c r="E176" s="158" t="s">
        <v>695</v>
      </c>
      <c r="F176" s="158"/>
      <c r="G176" s="159">
        <v>250580223</v>
      </c>
      <c r="H176" s="159">
        <v>262719114.64</v>
      </c>
      <c r="I176" s="159">
        <f>+I177+I181+I185+I188+I192+I196+I200+I204+I208</f>
        <v>258041370.42000002</v>
      </c>
      <c r="J176" s="159">
        <f t="shared" si="3"/>
        <v>98.21948843485949</v>
      </c>
    </row>
    <row r="177" spans="1:10" ht="76.5">
      <c r="A177" s="156">
        <v>167</v>
      </c>
      <c r="B177" s="161" t="s">
        <v>696</v>
      </c>
      <c r="C177" s="158" t="s">
        <v>933</v>
      </c>
      <c r="D177" s="158" t="s">
        <v>540</v>
      </c>
      <c r="E177" s="158" t="s">
        <v>697</v>
      </c>
      <c r="F177" s="158"/>
      <c r="G177" s="159">
        <v>14862204</v>
      </c>
      <c r="H177" s="159">
        <v>12502474.95</v>
      </c>
      <c r="I177" s="159">
        <f>+I178</f>
        <v>12197658.879999999</v>
      </c>
      <c r="J177" s="159">
        <f t="shared" si="3"/>
        <v>97.56195416332348</v>
      </c>
    </row>
    <row r="178" spans="1:10" ht="38.25">
      <c r="A178" s="156">
        <v>168</v>
      </c>
      <c r="B178" s="157" t="s">
        <v>698</v>
      </c>
      <c r="C178" s="158" t="s">
        <v>933</v>
      </c>
      <c r="D178" s="158" t="s">
        <v>540</v>
      </c>
      <c r="E178" s="158" t="s">
        <v>697</v>
      </c>
      <c r="F178" s="158" t="s">
        <v>1140</v>
      </c>
      <c r="G178" s="159">
        <v>14862204</v>
      </c>
      <c r="H178" s="159">
        <v>12502474.95</v>
      </c>
      <c r="I178" s="159">
        <f>+I179+I180</f>
        <v>12197658.879999999</v>
      </c>
      <c r="J178" s="159">
        <f t="shared" si="3"/>
        <v>97.56195416332348</v>
      </c>
    </row>
    <row r="179" spans="1:10" ht="12.75">
      <c r="A179" s="156">
        <v>169</v>
      </c>
      <c r="B179" s="157" t="s">
        <v>699</v>
      </c>
      <c r="C179" s="158" t="s">
        <v>933</v>
      </c>
      <c r="D179" s="158" t="s">
        <v>540</v>
      </c>
      <c r="E179" s="158" t="s">
        <v>697</v>
      </c>
      <c r="F179" s="158" t="s">
        <v>1141</v>
      </c>
      <c r="G179" s="159">
        <v>11959984</v>
      </c>
      <c r="H179" s="159">
        <v>10203676.52</v>
      </c>
      <c r="I179" s="159">
        <v>10000046.85</v>
      </c>
      <c r="J179" s="159">
        <f t="shared" si="3"/>
        <v>98.00435000461971</v>
      </c>
    </row>
    <row r="180" spans="1:10" ht="12.75">
      <c r="A180" s="156">
        <v>170</v>
      </c>
      <c r="B180" s="157" t="s">
        <v>700</v>
      </c>
      <c r="C180" s="158" t="s">
        <v>933</v>
      </c>
      <c r="D180" s="158" t="s">
        <v>540</v>
      </c>
      <c r="E180" s="158" t="s">
        <v>697</v>
      </c>
      <c r="F180" s="158" t="s">
        <v>701</v>
      </c>
      <c r="G180" s="159">
        <v>2902220</v>
      </c>
      <c r="H180" s="159">
        <v>2298798.43</v>
      </c>
      <c r="I180" s="159">
        <v>2197612.03</v>
      </c>
      <c r="J180" s="159">
        <f t="shared" si="3"/>
        <v>95.59829175627198</v>
      </c>
    </row>
    <row r="181" spans="1:10" ht="89.25">
      <c r="A181" s="156">
        <v>171</v>
      </c>
      <c r="B181" s="161" t="s">
        <v>702</v>
      </c>
      <c r="C181" s="158" t="s">
        <v>933</v>
      </c>
      <c r="D181" s="158" t="s">
        <v>540</v>
      </c>
      <c r="E181" s="158" t="s">
        <v>703</v>
      </c>
      <c r="F181" s="158"/>
      <c r="G181" s="159">
        <v>0</v>
      </c>
      <c r="H181" s="159">
        <v>1042596.92</v>
      </c>
      <c r="I181" s="159">
        <f>+I182</f>
        <v>1042596.68</v>
      </c>
      <c r="J181" s="159">
        <f t="shared" si="3"/>
        <v>99.99997698055736</v>
      </c>
    </row>
    <row r="182" spans="1:10" ht="38.25">
      <c r="A182" s="156">
        <v>172</v>
      </c>
      <c r="B182" s="157" t="s">
        <v>698</v>
      </c>
      <c r="C182" s="158" t="s">
        <v>933</v>
      </c>
      <c r="D182" s="158" t="s">
        <v>540</v>
      </c>
      <c r="E182" s="158" t="s">
        <v>703</v>
      </c>
      <c r="F182" s="158" t="s">
        <v>1140</v>
      </c>
      <c r="G182" s="159">
        <v>0</v>
      </c>
      <c r="H182" s="159">
        <v>1042596.92</v>
      </c>
      <c r="I182" s="159">
        <f>+I183+I184</f>
        <v>1042596.68</v>
      </c>
      <c r="J182" s="159">
        <f t="shared" si="3"/>
        <v>99.99997698055736</v>
      </c>
    </row>
    <row r="183" spans="1:10" ht="12.75">
      <c r="A183" s="156">
        <v>173</v>
      </c>
      <c r="B183" s="157" t="s">
        <v>699</v>
      </c>
      <c r="C183" s="158" t="s">
        <v>933</v>
      </c>
      <c r="D183" s="158" t="s">
        <v>540</v>
      </c>
      <c r="E183" s="158" t="s">
        <v>703</v>
      </c>
      <c r="F183" s="158" t="s">
        <v>1141</v>
      </c>
      <c r="G183" s="159">
        <v>0</v>
      </c>
      <c r="H183" s="159">
        <v>843896.92</v>
      </c>
      <c r="I183" s="159">
        <v>843896.68</v>
      </c>
      <c r="J183" s="159">
        <f t="shared" si="3"/>
        <v>99.99997156050765</v>
      </c>
    </row>
    <row r="184" spans="1:10" ht="12.75">
      <c r="A184" s="156">
        <v>174</v>
      </c>
      <c r="B184" s="157" t="s">
        <v>700</v>
      </c>
      <c r="C184" s="158" t="s">
        <v>933</v>
      </c>
      <c r="D184" s="158" t="s">
        <v>540</v>
      </c>
      <c r="E184" s="158" t="s">
        <v>703</v>
      </c>
      <c r="F184" s="158" t="s">
        <v>701</v>
      </c>
      <c r="G184" s="159">
        <v>0</v>
      </c>
      <c r="H184" s="159">
        <v>198700</v>
      </c>
      <c r="I184" s="159">
        <v>198700</v>
      </c>
      <c r="J184" s="159">
        <f t="shared" si="3"/>
        <v>100</v>
      </c>
    </row>
    <row r="185" spans="1:10" ht="63.75">
      <c r="A185" s="156">
        <v>175</v>
      </c>
      <c r="B185" s="157" t="s">
        <v>704</v>
      </c>
      <c r="C185" s="158" t="s">
        <v>933</v>
      </c>
      <c r="D185" s="158" t="s">
        <v>540</v>
      </c>
      <c r="E185" s="158" t="s">
        <v>705</v>
      </c>
      <c r="F185" s="158"/>
      <c r="G185" s="159">
        <v>0</v>
      </c>
      <c r="H185" s="159">
        <v>423000</v>
      </c>
      <c r="I185" s="159">
        <f>+I186</f>
        <v>423000</v>
      </c>
      <c r="J185" s="159">
        <f t="shared" si="3"/>
        <v>100</v>
      </c>
    </row>
    <row r="186" spans="1:10" ht="38.25">
      <c r="A186" s="156">
        <v>176</v>
      </c>
      <c r="B186" s="157" t="s">
        <v>698</v>
      </c>
      <c r="C186" s="158" t="s">
        <v>933</v>
      </c>
      <c r="D186" s="158" t="s">
        <v>540</v>
      </c>
      <c r="E186" s="158" t="s">
        <v>705</v>
      </c>
      <c r="F186" s="158" t="s">
        <v>1140</v>
      </c>
      <c r="G186" s="159">
        <v>0</v>
      </c>
      <c r="H186" s="159">
        <v>423000</v>
      </c>
      <c r="I186" s="159">
        <f>+I187</f>
        <v>423000</v>
      </c>
      <c r="J186" s="159">
        <f t="shared" si="3"/>
        <v>100</v>
      </c>
    </row>
    <row r="187" spans="1:10" ht="12.75">
      <c r="A187" s="156">
        <v>177</v>
      </c>
      <c r="B187" s="157" t="s">
        <v>699</v>
      </c>
      <c r="C187" s="158" t="s">
        <v>933</v>
      </c>
      <c r="D187" s="158" t="s">
        <v>540</v>
      </c>
      <c r="E187" s="158" t="s">
        <v>705</v>
      </c>
      <c r="F187" s="158" t="s">
        <v>1141</v>
      </c>
      <c r="G187" s="159">
        <v>0</v>
      </c>
      <c r="H187" s="159">
        <v>423000</v>
      </c>
      <c r="I187" s="159">
        <v>423000</v>
      </c>
      <c r="J187" s="159">
        <f t="shared" si="3"/>
        <v>100</v>
      </c>
    </row>
    <row r="188" spans="1:10" ht="165.75">
      <c r="A188" s="156">
        <v>178</v>
      </c>
      <c r="B188" s="161" t="s">
        <v>706</v>
      </c>
      <c r="C188" s="158" t="s">
        <v>933</v>
      </c>
      <c r="D188" s="158" t="s">
        <v>540</v>
      </c>
      <c r="E188" s="158" t="s">
        <v>707</v>
      </c>
      <c r="F188" s="158"/>
      <c r="G188" s="159">
        <v>52687900</v>
      </c>
      <c r="H188" s="159">
        <v>57258200</v>
      </c>
      <c r="I188" s="159">
        <f>+I189</f>
        <v>56130198.03</v>
      </c>
      <c r="J188" s="159">
        <f t="shared" si="3"/>
        <v>98.02997305189474</v>
      </c>
    </row>
    <row r="189" spans="1:10" ht="38.25">
      <c r="A189" s="156">
        <v>179</v>
      </c>
      <c r="B189" s="157" t="s">
        <v>698</v>
      </c>
      <c r="C189" s="158" t="s">
        <v>933</v>
      </c>
      <c r="D189" s="158" t="s">
        <v>540</v>
      </c>
      <c r="E189" s="158" t="s">
        <v>707</v>
      </c>
      <c r="F189" s="158" t="s">
        <v>1140</v>
      </c>
      <c r="G189" s="159">
        <v>52687900</v>
      </c>
      <c r="H189" s="159">
        <v>57258200</v>
      </c>
      <c r="I189" s="159">
        <f>+I190+I191</f>
        <v>56130198.03</v>
      </c>
      <c r="J189" s="159">
        <f t="shared" si="3"/>
        <v>98.02997305189474</v>
      </c>
    </row>
    <row r="190" spans="1:10" ht="12.75">
      <c r="A190" s="156">
        <v>180</v>
      </c>
      <c r="B190" s="157" t="s">
        <v>699</v>
      </c>
      <c r="C190" s="158" t="s">
        <v>933</v>
      </c>
      <c r="D190" s="158" t="s">
        <v>540</v>
      </c>
      <c r="E190" s="158" t="s">
        <v>707</v>
      </c>
      <c r="F190" s="158" t="s">
        <v>1141</v>
      </c>
      <c r="G190" s="159">
        <v>42940320.13</v>
      </c>
      <c r="H190" s="159">
        <v>46756269.13</v>
      </c>
      <c r="I190" s="159">
        <v>45866133.46</v>
      </c>
      <c r="J190" s="159">
        <f t="shared" si="3"/>
        <v>98.09622177611072</v>
      </c>
    </row>
    <row r="191" spans="1:10" ht="12.75">
      <c r="A191" s="156">
        <v>181</v>
      </c>
      <c r="B191" s="157" t="s">
        <v>700</v>
      </c>
      <c r="C191" s="158" t="s">
        <v>933</v>
      </c>
      <c r="D191" s="158" t="s">
        <v>540</v>
      </c>
      <c r="E191" s="158" t="s">
        <v>707</v>
      </c>
      <c r="F191" s="158" t="s">
        <v>701</v>
      </c>
      <c r="G191" s="159">
        <v>9747579.87</v>
      </c>
      <c r="H191" s="159">
        <v>10501930.87</v>
      </c>
      <c r="I191" s="159">
        <v>10264064.57</v>
      </c>
      <c r="J191" s="159">
        <f t="shared" si="3"/>
        <v>97.73502317864717</v>
      </c>
    </row>
    <row r="192" spans="1:10" ht="51">
      <c r="A192" s="156">
        <v>182</v>
      </c>
      <c r="B192" s="157" t="s">
        <v>708</v>
      </c>
      <c r="C192" s="158" t="s">
        <v>933</v>
      </c>
      <c r="D192" s="158" t="s">
        <v>540</v>
      </c>
      <c r="E192" s="158" t="s">
        <v>709</v>
      </c>
      <c r="F192" s="158"/>
      <c r="G192" s="159">
        <v>0</v>
      </c>
      <c r="H192" s="159">
        <v>3704515</v>
      </c>
      <c r="I192" s="159">
        <f>+I193</f>
        <v>3704515</v>
      </c>
      <c r="J192" s="159">
        <f t="shared" si="3"/>
        <v>100</v>
      </c>
    </row>
    <row r="193" spans="1:10" ht="38.25">
      <c r="A193" s="156">
        <v>183</v>
      </c>
      <c r="B193" s="157" t="s">
        <v>698</v>
      </c>
      <c r="C193" s="158" t="s">
        <v>933</v>
      </c>
      <c r="D193" s="158" t="s">
        <v>540</v>
      </c>
      <c r="E193" s="158" t="s">
        <v>709</v>
      </c>
      <c r="F193" s="158" t="s">
        <v>1140</v>
      </c>
      <c r="G193" s="159">
        <v>0</v>
      </c>
      <c r="H193" s="159">
        <v>3704515</v>
      </c>
      <c r="I193" s="159">
        <f>+I194+I195</f>
        <v>3704515</v>
      </c>
      <c r="J193" s="159">
        <f t="shared" si="3"/>
        <v>100</v>
      </c>
    </row>
    <row r="194" spans="1:10" ht="12.75">
      <c r="A194" s="156">
        <v>184</v>
      </c>
      <c r="B194" s="157" t="s">
        <v>699</v>
      </c>
      <c r="C194" s="158" t="s">
        <v>933</v>
      </c>
      <c r="D194" s="158" t="s">
        <v>540</v>
      </c>
      <c r="E194" s="158" t="s">
        <v>709</v>
      </c>
      <c r="F194" s="158" t="s">
        <v>1141</v>
      </c>
      <c r="G194" s="159">
        <v>0</v>
      </c>
      <c r="H194" s="159">
        <v>3077749</v>
      </c>
      <c r="I194" s="159">
        <v>3077749</v>
      </c>
      <c r="J194" s="159">
        <f t="shared" si="3"/>
        <v>100</v>
      </c>
    </row>
    <row r="195" spans="1:10" ht="12.75">
      <c r="A195" s="156">
        <v>185</v>
      </c>
      <c r="B195" s="157" t="s">
        <v>700</v>
      </c>
      <c r="C195" s="158" t="s">
        <v>933</v>
      </c>
      <c r="D195" s="158" t="s">
        <v>540</v>
      </c>
      <c r="E195" s="158" t="s">
        <v>709</v>
      </c>
      <c r="F195" s="158" t="s">
        <v>701</v>
      </c>
      <c r="G195" s="159">
        <v>0</v>
      </c>
      <c r="H195" s="159">
        <v>626766</v>
      </c>
      <c r="I195" s="159">
        <v>626766</v>
      </c>
      <c r="J195" s="159">
        <f t="shared" si="3"/>
        <v>100</v>
      </c>
    </row>
    <row r="196" spans="1:10" ht="178.5">
      <c r="A196" s="156">
        <v>186</v>
      </c>
      <c r="B196" s="161" t="s">
        <v>710</v>
      </c>
      <c r="C196" s="158" t="s">
        <v>933</v>
      </c>
      <c r="D196" s="158" t="s">
        <v>540</v>
      </c>
      <c r="E196" s="158" t="s">
        <v>711</v>
      </c>
      <c r="F196" s="158"/>
      <c r="G196" s="159">
        <v>120889400</v>
      </c>
      <c r="H196" s="159">
        <v>126835300</v>
      </c>
      <c r="I196" s="159">
        <f>+I197</f>
        <v>124364710</v>
      </c>
      <c r="J196" s="159">
        <f t="shared" si="3"/>
        <v>98.05212744401598</v>
      </c>
    </row>
    <row r="197" spans="1:10" ht="38.25">
      <c r="A197" s="156">
        <v>187</v>
      </c>
      <c r="B197" s="157" t="s">
        <v>698</v>
      </c>
      <c r="C197" s="158" t="s">
        <v>933</v>
      </c>
      <c r="D197" s="158" t="s">
        <v>540</v>
      </c>
      <c r="E197" s="158" t="s">
        <v>711</v>
      </c>
      <c r="F197" s="158" t="s">
        <v>1140</v>
      </c>
      <c r="G197" s="159">
        <v>120889400</v>
      </c>
      <c r="H197" s="159">
        <v>126835300</v>
      </c>
      <c r="I197" s="159">
        <f>+I198+I199</f>
        <v>124364710</v>
      </c>
      <c r="J197" s="159">
        <f t="shared" si="3"/>
        <v>98.05212744401598</v>
      </c>
    </row>
    <row r="198" spans="1:10" ht="12.75">
      <c r="A198" s="156">
        <v>188</v>
      </c>
      <c r="B198" s="157" t="s">
        <v>699</v>
      </c>
      <c r="C198" s="158" t="s">
        <v>933</v>
      </c>
      <c r="D198" s="158" t="s">
        <v>540</v>
      </c>
      <c r="E198" s="158" t="s">
        <v>711</v>
      </c>
      <c r="F198" s="158" t="s">
        <v>1141</v>
      </c>
      <c r="G198" s="159">
        <v>103419316.32</v>
      </c>
      <c r="H198" s="159">
        <v>107620054.32</v>
      </c>
      <c r="I198" s="159">
        <v>105927735.77</v>
      </c>
      <c r="J198" s="159">
        <f t="shared" si="3"/>
        <v>98.42750632241086</v>
      </c>
    </row>
    <row r="199" spans="1:10" ht="12.75">
      <c r="A199" s="156">
        <v>189</v>
      </c>
      <c r="B199" s="157" t="s">
        <v>700</v>
      </c>
      <c r="C199" s="158" t="s">
        <v>933</v>
      </c>
      <c r="D199" s="158" t="s">
        <v>540</v>
      </c>
      <c r="E199" s="158" t="s">
        <v>711</v>
      </c>
      <c r="F199" s="158" t="s">
        <v>701</v>
      </c>
      <c r="G199" s="159">
        <v>17470083.68</v>
      </c>
      <c r="H199" s="159">
        <v>19215245.68</v>
      </c>
      <c r="I199" s="159">
        <v>18436974.23</v>
      </c>
      <c r="J199" s="159">
        <f t="shared" si="3"/>
        <v>95.94971897335637</v>
      </c>
    </row>
    <row r="200" spans="1:10" ht="63.75">
      <c r="A200" s="156">
        <v>190</v>
      </c>
      <c r="B200" s="157" t="s">
        <v>712</v>
      </c>
      <c r="C200" s="158" t="s">
        <v>933</v>
      </c>
      <c r="D200" s="158" t="s">
        <v>540</v>
      </c>
      <c r="E200" s="158" t="s">
        <v>713</v>
      </c>
      <c r="F200" s="158"/>
      <c r="G200" s="159">
        <v>36584419</v>
      </c>
      <c r="H200" s="159">
        <v>35354427.77</v>
      </c>
      <c r="I200" s="159">
        <f>+I201</f>
        <v>34580091.83</v>
      </c>
      <c r="J200" s="159">
        <f t="shared" si="3"/>
        <v>97.80979077065682</v>
      </c>
    </row>
    <row r="201" spans="1:10" ht="38.25">
      <c r="A201" s="156">
        <v>191</v>
      </c>
      <c r="B201" s="157" t="s">
        <v>698</v>
      </c>
      <c r="C201" s="158" t="s">
        <v>933</v>
      </c>
      <c r="D201" s="158" t="s">
        <v>540</v>
      </c>
      <c r="E201" s="158" t="s">
        <v>713</v>
      </c>
      <c r="F201" s="158" t="s">
        <v>1140</v>
      </c>
      <c r="G201" s="159">
        <v>36584419</v>
      </c>
      <c r="H201" s="159">
        <v>35354427.77</v>
      </c>
      <c r="I201" s="159">
        <f>+I202+I203</f>
        <v>34580091.83</v>
      </c>
      <c r="J201" s="159">
        <f t="shared" si="3"/>
        <v>97.80979077065682</v>
      </c>
    </row>
    <row r="202" spans="1:10" ht="12.75">
      <c r="A202" s="156">
        <v>192</v>
      </c>
      <c r="B202" s="157" t="s">
        <v>699</v>
      </c>
      <c r="C202" s="158" t="s">
        <v>933</v>
      </c>
      <c r="D202" s="158" t="s">
        <v>540</v>
      </c>
      <c r="E202" s="158" t="s">
        <v>713</v>
      </c>
      <c r="F202" s="158" t="s">
        <v>1141</v>
      </c>
      <c r="G202" s="159">
        <v>29442110</v>
      </c>
      <c r="H202" s="159">
        <v>28404931.97</v>
      </c>
      <c r="I202" s="159">
        <v>27853997.41</v>
      </c>
      <c r="J202" s="159">
        <f t="shared" si="3"/>
        <v>98.06042640559086</v>
      </c>
    </row>
    <row r="203" spans="1:10" ht="12.75">
      <c r="A203" s="156">
        <v>193</v>
      </c>
      <c r="B203" s="157" t="s">
        <v>700</v>
      </c>
      <c r="C203" s="158" t="s">
        <v>933</v>
      </c>
      <c r="D203" s="158" t="s">
        <v>540</v>
      </c>
      <c r="E203" s="158" t="s">
        <v>713</v>
      </c>
      <c r="F203" s="158" t="s">
        <v>701</v>
      </c>
      <c r="G203" s="159">
        <v>7142309</v>
      </c>
      <c r="H203" s="159">
        <v>6949495.8</v>
      </c>
      <c r="I203" s="159">
        <v>6726094.42</v>
      </c>
      <c r="J203" s="159">
        <f t="shared" si="3"/>
        <v>96.7853584428384</v>
      </c>
    </row>
    <row r="204" spans="1:10" ht="63.75">
      <c r="A204" s="156">
        <v>194</v>
      </c>
      <c r="B204" s="157" t="s">
        <v>714</v>
      </c>
      <c r="C204" s="158" t="s">
        <v>933</v>
      </c>
      <c r="D204" s="158" t="s">
        <v>540</v>
      </c>
      <c r="E204" s="158" t="s">
        <v>715</v>
      </c>
      <c r="F204" s="158"/>
      <c r="G204" s="159">
        <v>25556300</v>
      </c>
      <c r="H204" s="159">
        <v>25556300</v>
      </c>
      <c r="I204" s="159">
        <f>+I205</f>
        <v>25556300</v>
      </c>
      <c r="J204" s="159">
        <f aca="true" t="shared" si="4" ref="J204:J267">+I204/H204*100</f>
        <v>100</v>
      </c>
    </row>
    <row r="205" spans="1:10" ht="38.25">
      <c r="A205" s="156">
        <v>195</v>
      </c>
      <c r="B205" s="157" t="s">
        <v>698</v>
      </c>
      <c r="C205" s="158" t="s">
        <v>933</v>
      </c>
      <c r="D205" s="158" t="s">
        <v>540</v>
      </c>
      <c r="E205" s="158" t="s">
        <v>715</v>
      </c>
      <c r="F205" s="158" t="s">
        <v>1140</v>
      </c>
      <c r="G205" s="159">
        <v>25556300</v>
      </c>
      <c r="H205" s="159">
        <v>25556300</v>
      </c>
      <c r="I205" s="159">
        <f>+I206+I207</f>
        <v>25556300</v>
      </c>
      <c r="J205" s="159">
        <f t="shared" si="4"/>
        <v>100</v>
      </c>
    </row>
    <row r="206" spans="1:10" ht="12.75">
      <c r="A206" s="156">
        <v>196</v>
      </c>
      <c r="B206" s="157" t="s">
        <v>699</v>
      </c>
      <c r="C206" s="158" t="s">
        <v>933</v>
      </c>
      <c r="D206" s="158" t="s">
        <v>540</v>
      </c>
      <c r="E206" s="158" t="s">
        <v>715</v>
      </c>
      <c r="F206" s="158" t="s">
        <v>1141</v>
      </c>
      <c r="G206" s="159">
        <v>20668300</v>
      </c>
      <c r="H206" s="159">
        <v>21176356.75</v>
      </c>
      <c r="I206" s="159">
        <v>21176356.75</v>
      </c>
      <c r="J206" s="159">
        <f t="shared" si="4"/>
        <v>100</v>
      </c>
    </row>
    <row r="207" spans="1:10" ht="12.75">
      <c r="A207" s="156">
        <v>197</v>
      </c>
      <c r="B207" s="157" t="s">
        <v>700</v>
      </c>
      <c r="C207" s="158" t="s">
        <v>933</v>
      </c>
      <c r="D207" s="158" t="s">
        <v>540</v>
      </c>
      <c r="E207" s="158" t="s">
        <v>715</v>
      </c>
      <c r="F207" s="158" t="s">
        <v>701</v>
      </c>
      <c r="G207" s="159">
        <v>4888000</v>
      </c>
      <c r="H207" s="159">
        <v>4379943.25</v>
      </c>
      <c r="I207" s="159">
        <v>4379943.25</v>
      </c>
      <c r="J207" s="159">
        <f t="shared" si="4"/>
        <v>100</v>
      </c>
    </row>
    <row r="208" spans="1:10" ht="89.25">
      <c r="A208" s="156">
        <v>198</v>
      </c>
      <c r="B208" s="161" t="s">
        <v>716</v>
      </c>
      <c r="C208" s="158" t="s">
        <v>933</v>
      </c>
      <c r="D208" s="158" t="s">
        <v>540</v>
      </c>
      <c r="E208" s="158" t="s">
        <v>717</v>
      </c>
      <c r="F208" s="158"/>
      <c r="G208" s="159">
        <v>0</v>
      </c>
      <c r="H208" s="159">
        <v>42300</v>
      </c>
      <c r="I208" s="159">
        <f>+I209</f>
        <v>42300</v>
      </c>
      <c r="J208" s="159">
        <f t="shared" si="4"/>
        <v>100</v>
      </c>
    </row>
    <row r="209" spans="1:10" ht="38.25">
      <c r="A209" s="156">
        <v>199</v>
      </c>
      <c r="B209" s="157" t="s">
        <v>698</v>
      </c>
      <c r="C209" s="158" t="s">
        <v>933</v>
      </c>
      <c r="D209" s="158" t="s">
        <v>540</v>
      </c>
      <c r="E209" s="158" t="s">
        <v>717</v>
      </c>
      <c r="F209" s="158" t="s">
        <v>1140</v>
      </c>
      <c r="G209" s="159">
        <v>0</v>
      </c>
      <c r="H209" s="159">
        <v>42300</v>
      </c>
      <c r="I209" s="159">
        <f>+I210</f>
        <v>42300</v>
      </c>
      <c r="J209" s="159">
        <f t="shared" si="4"/>
        <v>100</v>
      </c>
    </row>
    <row r="210" spans="1:10" ht="12.75">
      <c r="A210" s="156">
        <v>200</v>
      </c>
      <c r="B210" s="157" t="s">
        <v>699</v>
      </c>
      <c r="C210" s="158" t="s">
        <v>933</v>
      </c>
      <c r="D210" s="158" t="s">
        <v>540</v>
      </c>
      <c r="E210" s="158" t="s">
        <v>717</v>
      </c>
      <c r="F210" s="158" t="s">
        <v>1141</v>
      </c>
      <c r="G210" s="159">
        <v>0</v>
      </c>
      <c r="H210" s="159">
        <v>42300</v>
      </c>
      <c r="I210" s="159">
        <v>42300</v>
      </c>
      <c r="J210" s="159">
        <f t="shared" si="4"/>
        <v>100</v>
      </c>
    </row>
    <row r="211" spans="1:10" ht="12.75">
      <c r="A211" s="156">
        <v>201</v>
      </c>
      <c r="B211" s="157" t="s">
        <v>541</v>
      </c>
      <c r="C211" s="158" t="s">
        <v>933</v>
      </c>
      <c r="D211" s="158" t="s">
        <v>542</v>
      </c>
      <c r="E211" s="158"/>
      <c r="F211" s="158"/>
      <c r="G211" s="159">
        <v>284438293</v>
      </c>
      <c r="H211" s="159">
        <v>298196788.04</v>
      </c>
      <c r="I211" s="159">
        <f>+I212+I300</f>
        <v>290187474.17</v>
      </c>
      <c r="J211" s="159">
        <f t="shared" si="4"/>
        <v>97.31408445991522</v>
      </c>
    </row>
    <row r="212" spans="1:10" ht="51">
      <c r="A212" s="156">
        <v>202</v>
      </c>
      <c r="B212" s="157" t="s">
        <v>692</v>
      </c>
      <c r="C212" s="158" t="s">
        <v>933</v>
      </c>
      <c r="D212" s="158" t="s">
        <v>542</v>
      </c>
      <c r="E212" s="158" t="s">
        <v>693</v>
      </c>
      <c r="F212" s="158"/>
      <c r="G212" s="159">
        <v>284323093</v>
      </c>
      <c r="H212" s="159">
        <v>298196788.04</v>
      </c>
      <c r="I212" s="159">
        <f>+I213+I296</f>
        <v>290187474.17</v>
      </c>
      <c r="J212" s="159">
        <f t="shared" si="4"/>
        <v>97.31408445991522</v>
      </c>
    </row>
    <row r="213" spans="1:10" ht="25.5">
      <c r="A213" s="156">
        <v>203</v>
      </c>
      <c r="B213" s="157" t="s">
        <v>694</v>
      </c>
      <c r="C213" s="158" t="s">
        <v>933</v>
      </c>
      <c r="D213" s="158" t="s">
        <v>542</v>
      </c>
      <c r="E213" s="158" t="s">
        <v>695</v>
      </c>
      <c r="F213" s="158"/>
      <c r="G213" s="159">
        <v>284319093</v>
      </c>
      <c r="H213" s="159">
        <v>298192788.04</v>
      </c>
      <c r="I213" s="159">
        <f>+I214+I218+I222+I225+I229+I233+I237+I241+I245+I249+I252+I256+I259+I263+I267+I270+I273+I276+I280+I283+I286+I290+I293</f>
        <v>290183474.17</v>
      </c>
      <c r="J213" s="159">
        <f t="shared" si="4"/>
        <v>97.3140484306664</v>
      </c>
    </row>
    <row r="214" spans="1:10" ht="76.5">
      <c r="A214" s="156">
        <v>204</v>
      </c>
      <c r="B214" s="161" t="s">
        <v>696</v>
      </c>
      <c r="C214" s="158" t="s">
        <v>933</v>
      </c>
      <c r="D214" s="158" t="s">
        <v>542</v>
      </c>
      <c r="E214" s="158" t="s">
        <v>697</v>
      </c>
      <c r="F214" s="158"/>
      <c r="G214" s="159">
        <v>18302179</v>
      </c>
      <c r="H214" s="159">
        <v>16912859.53</v>
      </c>
      <c r="I214" s="159">
        <f>+I215</f>
        <v>16675550.32</v>
      </c>
      <c r="J214" s="159">
        <f t="shared" si="4"/>
        <v>98.59687115842792</v>
      </c>
    </row>
    <row r="215" spans="1:10" ht="38.25">
      <c r="A215" s="156">
        <v>205</v>
      </c>
      <c r="B215" s="157" t="s">
        <v>698</v>
      </c>
      <c r="C215" s="158" t="s">
        <v>933</v>
      </c>
      <c r="D215" s="158" t="s">
        <v>542</v>
      </c>
      <c r="E215" s="158" t="s">
        <v>697</v>
      </c>
      <c r="F215" s="158" t="s">
        <v>1140</v>
      </c>
      <c r="G215" s="159">
        <v>18302179</v>
      </c>
      <c r="H215" s="159">
        <v>16912859.53</v>
      </c>
      <c r="I215" s="159">
        <f>+I216+I217</f>
        <v>16675550.32</v>
      </c>
      <c r="J215" s="159">
        <f t="shared" si="4"/>
        <v>98.59687115842792</v>
      </c>
    </row>
    <row r="216" spans="1:10" ht="12.75">
      <c r="A216" s="156">
        <v>206</v>
      </c>
      <c r="B216" s="157" t="s">
        <v>699</v>
      </c>
      <c r="C216" s="158" t="s">
        <v>933</v>
      </c>
      <c r="D216" s="158" t="s">
        <v>542</v>
      </c>
      <c r="E216" s="158" t="s">
        <v>697</v>
      </c>
      <c r="F216" s="158" t="s">
        <v>1141</v>
      </c>
      <c r="G216" s="159">
        <v>11553989</v>
      </c>
      <c r="H216" s="159">
        <v>10476011.48</v>
      </c>
      <c r="I216" s="159">
        <v>10342104.3</v>
      </c>
      <c r="J216" s="159">
        <f t="shared" si="4"/>
        <v>98.72177326021793</v>
      </c>
    </row>
    <row r="217" spans="1:10" ht="12.75">
      <c r="A217" s="156">
        <v>207</v>
      </c>
      <c r="B217" s="157" t="s">
        <v>700</v>
      </c>
      <c r="C217" s="158" t="s">
        <v>933</v>
      </c>
      <c r="D217" s="158" t="s">
        <v>542</v>
      </c>
      <c r="E217" s="158" t="s">
        <v>697</v>
      </c>
      <c r="F217" s="158" t="s">
        <v>701</v>
      </c>
      <c r="G217" s="159">
        <v>6748190</v>
      </c>
      <c r="H217" s="159">
        <v>6436848.05</v>
      </c>
      <c r="I217" s="159">
        <v>6333446.02</v>
      </c>
      <c r="J217" s="159">
        <f t="shared" si="4"/>
        <v>98.39359218678464</v>
      </c>
    </row>
    <row r="218" spans="1:10" ht="89.25">
      <c r="A218" s="156">
        <v>208</v>
      </c>
      <c r="B218" s="161" t="s">
        <v>702</v>
      </c>
      <c r="C218" s="158" t="s">
        <v>933</v>
      </c>
      <c r="D218" s="158" t="s">
        <v>542</v>
      </c>
      <c r="E218" s="158" t="s">
        <v>703</v>
      </c>
      <c r="F218" s="158"/>
      <c r="G218" s="159">
        <v>0</v>
      </c>
      <c r="H218" s="159">
        <v>1329662</v>
      </c>
      <c r="I218" s="159">
        <f>+I219</f>
        <v>1328143.02</v>
      </c>
      <c r="J218" s="159">
        <f t="shared" si="4"/>
        <v>99.88576194551698</v>
      </c>
    </row>
    <row r="219" spans="1:10" ht="38.25">
      <c r="A219" s="156">
        <v>209</v>
      </c>
      <c r="B219" s="157" t="s">
        <v>698</v>
      </c>
      <c r="C219" s="158" t="s">
        <v>933</v>
      </c>
      <c r="D219" s="158" t="s">
        <v>542</v>
      </c>
      <c r="E219" s="158" t="s">
        <v>703</v>
      </c>
      <c r="F219" s="158" t="s">
        <v>1140</v>
      </c>
      <c r="G219" s="159">
        <v>0</v>
      </c>
      <c r="H219" s="159">
        <v>1329662</v>
      </c>
      <c r="I219" s="159">
        <f>+I220+I221</f>
        <v>1328143.02</v>
      </c>
      <c r="J219" s="159">
        <f t="shared" si="4"/>
        <v>99.88576194551698</v>
      </c>
    </row>
    <row r="220" spans="1:10" ht="12.75">
      <c r="A220" s="156">
        <v>210</v>
      </c>
      <c r="B220" s="157" t="s">
        <v>699</v>
      </c>
      <c r="C220" s="158" t="s">
        <v>933</v>
      </c>
      <c r="D220" s="158" t="s">
        <v>542</v>
      </c>
      <c r="E220" s="158" t="s">
        <v>703</v>
      </c>
      <c r="F220" s="158" t="s">
        <v>1141</v>
      </c>
      <c r="G220" s="159">
        <v>0</v>
      </c>
      <c r="H220" s="159">
        <v>840079</v>
      </c>
      <c r="I220" s="159">
        <v>840077.72</v>
      </c>
      <c r="J220" s="159">
        <f t="shared" si="4"/>
        <v>99.99984763337734</v>
      </c>
    </row>
    <row r="221" spans="1:10" ht="12.75">
      <c r="A221" s="156">
        <v>211</v>
      </c>
      <c r="B221" s="157" t="s">
        <v>700</v>
      </c>
      <c r="C221" s="158" t="s">
        <v>933</v>
      </c>
      <c r="D221" s="158" t="s">
        <v>542</v>
      </c>
      <c r="E221" s="158" t="s">
        <v>703</v>
      </c>
      <c r="F221" s="158" t="s">
        <v>701</v>
      </c>
      <c r="G221" s="159">
        <v>0</v>
      </c>
      <c r="H221" s="159">
        <v>489583</v>
      </c>
      <c r="I221" s="159">
        <v>488065.3</v>
      </c>
      <c r="J221" s="159">
        <f t="shared" si="4"/>
        <v>99.69000149106483</v>
      </c>
    </row>
    <row r="222" spans="1:10" ht="51">
      <c r="A222" s="156">
        <v>212</v>
      </c>
      <c r="B222" s="157" t="s">
        <v>718</v>
      </c>
      <c r="C222" s="158" t="s">
        <v>933</v>
      </c>
      <c r="D222" s="158" t="s">
        <v>542</v>
      </c>
      <c r="E222" s="158" t="s">
        <v>719</v>
      </c>
      <c r="F222" s="158"/>
      <c r="G222" s="159">
        <v>42976</v>
      </c>
      <c r="H222" s="159">
        <v>23053.02</v>
      </c>
      <c r="I222" s="159">
        <f>+I223</f>
        <v>23053.02</v>
      </c>
      <c r="J222" s="159">
        <f t="shared" si="4"/>
        <v>100</v>
      </c>
    </row>
    <row r="223" spans="1:10" ht="38.25">
      <c r="A223" s="156">
        <v>213</v>
      </c>
      <c r="B223" s="157" t="s">
        <v>698</v>
      </c>
      <c r="C223" s="158" t="s">
        <v>933</v>
      </c>
      <c r="D223" s="158" t="s">
        <v>542</v>
      </c>
      <c r="E223" s="158" t="s">
        <v>719</v>
      </c>
      <c r="F223" s="158" t="s">
        <v>1140</v>
      </c>
      <c r="G223" s="159">
        <v>42976</v>
      </c>
      <c r="H223" s="159">
        <v>23053.02</v>
      </c>
      <c r="I223" s="159">
        <f>+I224</f>
        <v>23053.02</v>
      </c>
      <c r="J223" s="159">
        <f t="shared" si="4"/>
        <v>100</v>
      </c>
    </row>
    <row r="224" spans="1:10" ht="12.75">
      <c r="A224" s="156">
        <v>214</v>
      </c>
      <c r="B224" s="157" t="s">
        <v>699</v>
      </c>
      <c r="C224" s="158" t="s">
        <v>933</v>
      </c>
      <c r="D224" s="158" t="s">
        <v>542</v>
      </c>
      <c r="E224" s="158" t="s">
        <v>719</v>
      </c>
      <c r="F224" s="158" t="s">
        <v>1141</v>
      </c>
      <c r="G224" s="159">
        <v>42976</v>
      </c>
      <c r="H224" s="159">
        <v>23053.02</v>
      </c>
      <c r="I224" s="159">
        <v>23053.02</v>
      </c>
      <c r="J224" s="159">
        <f t="shared" si="4"/>
        <v>100</v>
      </c>
    </row>
    <row r="225" spans="1:10" ht="63.75">
      <c r="A225" s="156">
        <v>215</v>
      </c>
      <c r="B225" s="157" t="s">
        <v>704</v>
      </c>
      <c r="C225" s="158" t="s">
        <v>933</v>
      </c>
      <c r="D225" s="158" t="s">
        <v>542</v>
      </c>
      <c r="E225" s="158" t="s">
        <v>705</v>
      </c>
      <c r="F225" s="158"/>
      <c r="G225" s="159">
        <v>0</v>
      </c>
      <c r="H225" s="159">
        <v>56360</v>
      </c>
      <c r="I225" s="159">
        <f>+I226</f>
        <v>56359.3</v>
      </c>
      <c r="J225" s="159">
        <f t="shared" si="4"/>
        <v>99.9987579843861</v>
      </c>
    </row>
    <row r="226" spans="1:10" ht="38.25">
      <c r="A226" s="156">
        <v>216</v>
      </c>
      <c r="B226" s="157" t="s">
        <v>698</v>
      </c>
      <c r="C226" s="158" t="s">
        <v>933</v>
      </c>
      <c r="D226" s="158" t="s">
        <v>542</v>
      </c>
      <c r="E226" s="158" t="s">
        <v>705</v>
      </c>
      <c r="F226" s="158" t="s">
        <v>1140</v>
      </c>
      <c r="G226" s="159">
        <v>0</v>
      </c>
      <c r="H226" s="159">
        <v>56360</v>
      </c>
      <c r="I226" s="159">
        <f>+I227+I228</f>
        <v>56359.3</v>
      </c>
      <c r="J226" s="159">
        <f t="shared" si="4"/>
        <v>99.9987579843861</v>
      </c>
    </row>
    <row r="227" spans="1:10" ht="12.75">
      <c r="A227" s="156">
        <v>217</v>
      </c>
      <c r="B227" s="157" t="s">
        <v>699</v>
      </c>
      <c r="C227" s="158" t="s">
        <v>933</v>
      </c>
      <c r="D227" s="158" t="s">
        <v>542</v>
      </c>
      <c r="E227" s="158" t="s">
        <v>705</v>
      </c>
      <c r="F227" s="158" t="s">
        <v>1141</v>
      </c>
      <c r="G227" s="159">
        <v>0</v>
      </c>
      <c r="H227" s="159">
        <v>52003.83</v>
      </c>
      <c r="I227" s="159">
        <v>52003.83</v>
      </c>
      <c r="J227" s="159">
        <f t="shared" si="4"/>
        <v>100</v>
      </c>
    </row>
    <row r="228" spans="1:10" ht="12.75">
      <c r="A228" s="156">
        <v>218</v>
      </c>
      <c r="B228" s="157" t="s">
        <v>700</v>
      </c>
      <c r="C228" s="158" t="s">
        <v>933</v>
      </c>
      <c r="D228" s="158" t="s">
        <v>542</v>
      </c>
      <c r="E228" s="158" t="s">
        <v>705</v>
      </c>
      <c r="F228" s="158" t="s">
        <v>701</v>
      </c>
      <c r="G228" s="159">
        <v>0</v>
      </c>
      <c r="H228" s="159">
        <v>4356.17</v>
      </c>
      <c r="I228" s="159">
        <v>4355.47</v>
      </c>
      <c r="J228" s="159">
        <f t="shared" si="4"/>
        <v>99.98393083832818</v>
      </c>
    </row>
    <row r="229" spans="1:10" ht="165.75">
      <c r="A229" s="156">
        <v>219</v>
      </c>
      <c r="B229" s="161" t="s">
        <v>720</v>
      </c>
      <c r="C229" s="158" t="s">
        <v>933</v>
      </c>
      <c r="D229" s="158" t="s">
        <v>542</v>
      </c>
      <c r="E229" s="158" t="s">
        <v>721</v>
      </c>
      <c r="F229" s="158"/>
      <c r="G229" s="159">
        <v>26255300</v>
      </c>
      <c r="H229" s="159">
        <v>22587500</v>
      </c>
      <c r="I229" s="159">
        <f>+I230</f>
        <v>22062869.57</v>
      </c>
      <c r="J229" s="159">
        <f t="shared" si="4"/>
        <v>97.67734175982291</v>
      </c>
    </row>
    <row r="230" spans="1:10" ht="38.25">
      <c r="A230" s="156">
        <v>220</v>
      </c>
      <c r="B230" s="157" t="s">
        <v>698</v>
      </c>
      <c r="C230" s="158" t="s">
        <v>933</v>
      </c>
      <c r="D230" s="158" t="s">
        <v>542</v>
      </c>
      <c r="E230" s="158" t="s">
        <v>721</v>
      </c>
      <c r="F230" s="158" t="s">
        <v>1140</v>
      </c>
      <c r="G230" s="159">
        <v>26255300</v>
      </c>
      <c r="H230" s="159">
        <v>22587500</v>
      </c>
      <c r="I230" s="159">
        <f>+I231+I232</f>
        <v>22062869.57</v>
      </c>
      <c r="J230" s="159">
        <f t="shared" si="4"/>
        <v>97.67734175982291</v>
      </c>
    </row>
    <row r="231" spans="1:10" ht="12.75">
      <c r="A231" s="156">
        <v>221</v>
      </c>
      <c r="B231" s="157" t="s">
        <v>699</v>
      </c>
      <c r="C231" s="158" t="s">
        <v>933</v>
      </c>
      <c r="D231" s="158" t="s">
        <v>542</v>
      </c>
      <c r="E231" s="158" t="s">
        <v>721</v>
      </c>
      <c r="F231" s="158" t="s">
        <v>1141</v>
      </c>
      <c r="G231" s="159">
        <v>15568586.14</v>
      </c>
      <c r="H231" s="159">
        <v>13280105.14</v>
      </c>
      <c r="I231" s="159">
        <v>12956383.57</v>
      </c>
      <c r="J231" s="159">
        <f t="shared" si="4"/>
        <v>97.562356874533</v>
      </c>
    </row>
    <row r="232" spans="1:10" ht="12.75">
      <c r="A232" s="156">
        <v>222</v>
      </c>
      <c r="B232" s="157" t="s">
        <v>700</v>
      </c>
      <c r="C232" s="158" t="s">
        <v>933</v>
      </c>
      <c r="D232" s="158" t="s">
        <v>542</v>
      </c>
      <c r="E232" s="158" t="s">
        <v>721</v>
      </c>
      <c r="F232" s="158" t="s">
        <v>701</v>
      </c>
      <c r="G232" s="159">
        <v>10686713.86</v>
      </c>
      <c r="H232" s="159">
        <v>9307394.86</v>
      </c>
      <c r="I232" s="159">
        <v>9106486</v>
      </c>
      <c r="J232" s="159">
        <f t="shared" si="4"/>
        <v>97.84140607525488</v>
      </c>
    </row>
    <row r="233" spans="1:10" ht="51">
      <c r="A233" s="156">
        <v>223</v>
      </c>
      <c r="B233" s="157" t="s">
        <v>708</v>
      </c>
      <c r="C233" s="158" t="s">
        <v>933</v>
      </c>
      <c r="D233" s="158" t="s">
        <v>542</v>
      </c>
      <c r="E233" s="158" t="s">
        <v>709</v>
      </c>
      <c r="F233" s="158"/>
      <c r="G233" s="159">
        <v>0</v>
      </c>
      <c r="H233" s="159">
        <v>8317091</v>
      </c>
      <c r="I233" s="159">
        <f>+I234</f>
        <v>8317091</v>
      </c>
      <c r="J233" s="159">
        <f t="shared" si="4"/>
        <v>100</v>
      </c>
    </row>
    <row r="234" spans="1:10" ht="38.25">
      <c r="A234" s="156">
        <v>224</v>
      </c>
      <c r="B234" s="157" t="s">
        <v>698</v>
      </c>
      <c r="C234" s="158" t="s">
        <v>933</v>
      </c>
      <c r="D234" s="158" t="s">
        <v>542</v>
      </c>
      <c r="E234" s="158" t="s">
        <v>709</v>
      </c>
      <c r="F234" s="158" t="s">
        <v>1140</v>
      </c>
      <c r="G234" s="159">
        <v>0</v>
      </c>
      <c r="H234" s="159">
        <v>8317091</v>
      </c>
      <c r="I234" s="159">
        <f>+I235+I236</f>
        <v>8317091</v>
      </c>
      <c r="J234" s="159">
        <f t="shared" si="4"/>
        <v>100</v>
      </c>
    </row>
    <row r="235" spans="1:10" ht="12.75">
      <c r="A235" s="156">
        <v>225</v>
      </c>
      <c r="B235" s="157" t="s">
        <v>699</v>
      </c>
      <c r="C235" s="158" t="s">
        <v>933</v>
      </c>
      <c r="D235" s="158" t="s">
        <v>542</v>
      </c>
      <c r="E235" s="158" t="s">
        <v>709</v>
      </c>
      <c r="F235" s="158" t="s">
        <v>1141</v>
      </c>
      <c r="G235" s="159">
        <v>0</v>
      </c>
      <c r="H235" s="159">
        <v>6394687</v>
      </c>
      <c r="I235" s="159">
        <v>6394687</v>
      </c>
      <c r="J235" s="159">
        <f t="shared" si="4"/>
        <v>100</v>
      </c>
    </row>
    <row r="236" spans="1:10" ht="12.75">
      <c r="A236" s="156">
        <v>226</v>
      </c>
      <c r="B236" s="157" t="s">
        <v>700</v>
      </c>
      <c r="C236" s="158" t="s">
        <v>933</v>
      </c>
      <c r="D236" s="158" t="s">
        <v>542</v>
      </c>
      <c r="E236" s="158" t="s">
        <v>709</v>
      </c>
      <c r="F236" s="158" t="s">
        <v>701</v>
      </c>
      <c r="G236" s="159">
        <v>0</v>
      </c>
      <c r="H236" s="159">
        <v>1922404</v>
      </c>
      <c r="I236" s="159">
        <v>1922404</v>
      </c>
      <c r="J236" s="159">
        <f t="shared" si="4"/>
        <v>100</v>
      </c>
    </row>
    <row r="237" spans="1:10" ht="51">
      <c r="A237" s="156">
        <v>227</v>
      </c>
      <c r="B237" s="157" t="s">
        <v>722</v>
      </c>
      <c r="C237" s="158" t="s">
        <v>933</v>
      </c>
      <c r="D237" s="158" t="s">
        <v>542</v>
      </c>
      <c r="E237" s="158" t="s">
        <v>723</v>
      </c>
      <c r="F237" s="158"/>
      <c r="G237" s="159">
        <v>0</v>
      </c>
      <c r="H237" s="159">
        <v>1620700</v>
      </c>
      <c r="I237" s="159">
        <f>+I238</f>
        <v>1620700</v>
      </c>
      <c r="J237" s="159">
        <f t="shared" si="4"/>
        <v>100</v>
      </c>
    </row>
    <row r="238" spans="1:10" ht="38.25">
      <c r="A238" s="156">
        <v>228</v>
      </c>
      <c r="B238" s="157" t="s">
        <v>698</v>
      </c>
      <c r="C238" s="158" t="s">
        <v>933</v>
      </c>
      <c r="D238" s="158" t="s">
        <v>542</v>
      </c>
      <c r="E238" s="158" t="s">
        <v>723</v>
      </c>
      <c r="F238" s="158" t="s">
        <v>1140</v>
      </c>
      <c r="G238" s="159">
        <v>0</v>
      </c>
      <c r="H238" s="159">
        <v>1620700</v>
      </c>
      <c r="I238" s="159">
        <f>+I239+I240</f>
        <v>1620700</v>
      </c>
      <c r="J238" s="159">
        <f t="shared" si="4"/>
        <v>100</v>
      </c>
    </row>
    <row r="239" spans="1:10" ht="12.75">
      <c r="A239" s="156">
        <v>229</v>
      </c>
      <c r="B239" s="157" t="s">
        <v>699</v>
      </c>
      <c r="C239" s="158" t="s">
        <v>933</v>
      </c>
      <c r="D239" s="158" t="s">
        <v>542</v>
      </c>
      <c r="E239" s="158" t="s">
        <v>723</v>
      </c>
      <c r="F239" s="158" t="s">
        <v>1141</v>
      </c>
      <c r="G239" s="159">
        <v>0</v>
      </c>
      <c r="H239" s="159">
        <v>1288062</v>
      </c>
      <c r="I239" s="159">
        <v>1288062</v>
      </c>
      <c r="J239" s="159">
        <f t="shared" si="4"/>
        <v>100</v>
      </c>
    </row>
    <row r="240" spans="1:10" ht="12.75">
      <c r="A240" s="156">
        <v>230</v>
      </c>
      <c r="B240" s="157" t="s">
        <v>700</v>
      </c>
      <c r="C240" s="158" t="s">
        <v>933</v>
      </c>
      <c r="D240" s="158" t="s">
        <v>542</v>
      </c>
      <c r="E240" s="158" t="s">
        <v>723</v>
      </c>
      <c r="F240" s="158" t="s">
        <v>701</v>
      </c>
      <c r="G240" s="159">
        <v>0</v>
      </c>
      <c r="H240" s="159">
        <v>332638</v>
      </c>
      <c r="I240" s="159">
        <v>332638</v>
      </c>
      <c r="J240" s="159">
        <f t="shared" si="4"/>
        <v>100</v>
      </c>
    </row>
    <row r="241" spans="1:10" ht="165.75">
      <c r="A241" s="156">
        <v>231</v>
      </c>
      <c r="B241" s="161" t="s">
        <v>724</v>
      </c>
      <c r="C241" s="158" t="s">
        <v>933</v>
      </c>
      <c r="D241" s="158" t="s">
        <v>542</v>
      </c>
      <c r="E241" s="158" t="s">
        <v>725</v>
      </c>
      <c r="F241" s="158"/>
      <c r="G241" s="159">
        <v>166209000</v>
      </c>
      <c r="H241" s="159">
        <v>174686100</v>
      </c>
      <c r="I241" s="159">
        <f>+I242</f>
        <v>171449920</v>
      </c>
      <c r="J241" s="159">
        <f t="shared" si="4"/>
        <v>98.147431306784</v>
      </c>
    </row>
    <row r="242" spans="1:10" ht="38.25">
      <c r="A242" s="156">
        <v>232</v>
      </c>
      <c r="B242" s="157" t="s">
        <v>698</v>
      </c>
      <c r="C242" s="158" t="s">
        <v>933</v>
      </c>
      <c r="D242" s="158" t="s">
        <v>542</v>
      </c>
      <c r="E242" s="158" t="s">
        <v>725</v>
      </c>
      <c r="F242" s="158" t="s">
        <v>1140</v>
      </c>
      <c r="G242" s="159">
        <v>166209000</v>
      </c>
      <c r="H242" s="159">
        <v>174686100</v>
      </c>
      <c r="I242" s="159">
        <f>+I243+I244</f>
        <v>171449920</v>
      </c>
      <c r="J242" s="159">
        <f t="shared" si="4"/>
        <v>98.147431306784</v>
      </c>
    </row>
    <row r="243" spans="1:10" ht="12.75">
      <c r="A243" s="156">
        <v>233</v>
      </c>
      <c r="B243" s="157" t="s">
        <v>699</v>
      </c>
      <c r="C243" s="158" t="s">
        <v>933</v>
      </c>
      <c r="D243" s="158" t="s">
        <v>542</v>
      </c>
      <c r="E243" s="158" t="s">
        <v>725</v>
      </c>
      <c r="F243" s="158" t="s">
        <v>1141</v>
      </c>
      <c r="G243" s="159">
        <v>90556486.94</v>
      </c>
      <c r="H243" s="159">
        <v>95811313.81</v>
      </c>
      <c r="I243" s="159">
        <v>93737570.1</v>
      </c>
      <c r="J243" s="159">
        <f t="shared" si="4"/>
        <v>97.83559620723668</v>
      </c>
    </row>
    <row r="244" spans="1:10" ht="12.75">
      <c r="A244" s="156">
        <v>234</v>
      </c>
      <c r="B244" s="157" t="s">
        <v>700</v>
      </c>
      <c r="C244" s="158" t="s">
        <v>933</v>
      </c>
      <c r="D244" s="158" t="s">
        <v>542</v>
      </c>
      <c r="E244" s="158" t="s">
        <v>725</v>
      </c>
      <c r="F244" s="158" t="s">
        <v>701</v>
      </c>
      <c r="G244" s="159">
        <v>75652513.06</v>
      </c>
      <c r="H244" s="159">
        <v>78874786.19</v>
      </c>
      <c r="I244" s="159">
        <v>77712349.9</v>
      </c>
      <c r="J244" s="159">
        <f t="shared" si="4"/>
        <v>98.5262257482387</v>
      </c>
    </row>
    <row r="245" spans="1:10" ht="102">
      <c r="A245" s="156">
        <v>235</v>
      </c>
      <c r="B245" s="161" t="s">
        <v>726</v>
      </c>
      <c r="C245" s="158" t="s">
        <v>933</v>
      </c>
      <c r="D245" s="158" t="s">
        <v>542</v>
      </c>
      <c r="E245" s="158" t="s">
        <v>727</v>
      </c>
      <c r="F245" s="158"/>
      <c r="G245" s="159">
        <v>10535700</v>
      </c>
      <c r="H245" s="159">
        <v>8085400</v>
      </c>
      <c r="I245" s="159">
        <f>+I246</f>
        <v>5787698.16</v>
      </c>
      <c r="J245" s="159">
        <f t="shared" si="4"/>
        <v>71.5820882083756</v>
      </c>
    </row>
    <row r="246" spans="1:10" ht="38.25">
      <c r="A246" s="156">
        <v>236</v>
      </c>
      <c r="B246" s="157" t="s">
        <v>698</v>
      </c>
      <c r="C246" s="158" t="s">
        <v>933</v>
      </c>
      <c r="D246" s="158" t="s">
        <v>542</v>
      </c>
      <c r="E246" s="158" t="s">
        <v>727</v>
      </c>
      <c r="F246" s="158" t="s">
        <v>1140</v>
      </c>
      <c r="G246" s="159">
        <v>10535700</v>
      </c>
      <c r="H246" s="159">
        <v>8085400</v>
      </c>
      <c r="I246" s="159">
        <f>+I247+I248</f>
        <v>5787698.16</v>
      </c>
      <c r="J246" s="159">
        <f t="shared" si="4"/>
        <v>71.5820882083756</v>
      </c>
    </row>
    <row r="247" spans="1:10" ht="12.75">
      <c r="A247" s="156">
        <v>237</v>
      </c>
      <c r="B247" s="157" t="s">
        <v>699</v>
      </c>
      <c r="C247" s="158" t="s">
        <v>933</v>
      </c>
      <c r="D247" s="158" t="s">
        <v>542</v>
      </c>
      <c r="E247" s="158" t="s">
        <v>727</v>
      </c>
      <c r="F247" s="158" t="s">
        <v>1141</v>
      </c>
      <c r="G247" s="159">
        <v>6419553</v>
      </c>
      <c r="H247" s="159">
        <v>4798021</v>
      </c>
      <c r="I247" s="159">
        <v>3378881.44</v>
      </c>
      <c r="J247" s="159">
        <f t="shared" si="4"/>
        <v>70.42239790113466</v>
      </c>
    </row>
    <row r="248" spans="1:10" ht="12.75">
      <c r="A248" s="156">
        <v>238</v>
      </c>
      <c r="B248" s="157" t="s">
        <v>700</v>
      </c>
      <c r="C248" s="158" t="s">
        <v>933</v>
      </c>
      <c r="D248" s="158" t="s">
        <v>542</v>
      </c>
      <c r="E248" s="158" t="s">
        <v>727</v>
      </c>
      <c r="F248" s="158" t="s">
        <v>701</v>
      </c>
      <c r="G248" s="159">
        <v>4116147</v>
      </c>
      <c r="H248" s="159">
        <v>3287379</v>
      </c>
      <c r="I248" s="159">
        <v>2408816.72</v>
      </c>
      <c r="J248" s="159">
        <f t="shared" si="4"/>
        <v>73.2746884372018</v>
      </c>
    </row>
    <row r="249" spans="1:10" ht="51">
      <c r="A249" s="156">
        <v>239</v>
      </c>
      <c r="B249" s="157" t="s">
        <v>728</v>
      </c>
      <c r="C249" s="158" t="s">
        <v>933</v>
      </c>
      <c r="D249" s="158" t="s">
        <v>542</v>
      </c>
      <c r="E249" s="158" t="s">
        <v>729</v>
      </c>
      <c r="F249" s="158"/>
      <c r="G249" s="159">
        <v>100000</v>
      </c>
      <c r="H249" s="159">
        <v>100000</v>
      </c>
      <c r="I249" s="159">
        <f>+I250</f>
        <v>100000</v>
      </c>
      <c r="J249" s="159">
        <f t="shared" si="4"/>
        <v>100</v>
      </c>
    </row>
    <row r="250" spans="1:10" ht="38.25">
      <c r="A250" s="156">
        <v>240</v>
      </c>
      <c r="B250" s="157" t="s">
        <v>698</v>
      </c>
      <c r="C250" s="158" t="s">
        <v>933</v>
      </c>
      <c r="D250" s="158" t="s">
        <v>542</v>
      </c>
      <c r="E250" s="158" t="s">
        <v>729</v>
      </c>
      <c r="F250" s="158" t="s">
        <v>1140</v>
      </c>
      <c r="G250" s="159">
        <v>100000</v>
      </c>
      <c r="H250" s="159">
        <v>100000</v>
      </c>
      <c r="I250" s="159">
        <f>+I251</f>
        <v>100000</v>
      </c>
      <c r="J250" s="159">
        <f t="shared" si="4"/>
        <v>100</v>
      </c>
    </row>
    <row r="251" spans="1:10" ht="12.75">
      <c r="A251" s="156">
        <v>241</v>
      </c>
      <c r="B251" s="157" t="s">
        <v>699</v>
      </c>
      <c r="C251" s="158" t="s">
        <v>933</v>
      </c>
      <c r="D251" s="158" t="s">
        <v>542</v>
      </c>
      <c r="E251" s="158" t="s">
        <v>729</v>
      </c>
      <c r="F251" s="158" t="s">
        <v>1141</v>
      </c>
      <c r="G251" s="159">
        <v>100000</v>
      </c>
      <c r="H251" s="159">
        <v>100000</v>
      </c>
      <c r="I251" s="159">
        <v>100000</v>
      </c>
      <c r="J251" s="159">
        <f t="shared" si="4"/>
        <v>100</v>
      </c>
    </row>
    <row r="252" spans="1:10" ht="63.75">
      <c r="A252" s="156">
        <v>242</v>
      </c>
      <c r="B252" s="157" t="s">
        <v>730</v>
      </c>
      <c r="C252" s="158" t="s">
        <v>933</v>
      </c>
      <c r="D252" s="158" t="s">
        <v>542</v>
      </c>
      <c r="E252" s="158" t="s">
        <v>731</v>
      </c>
      <c r="F252" s="158"/>
      <c r="G252" s="159">
        <v>42004279</v>
      </c>
      <c r="H252" s="159">
        <v>38527957.94</v>
      </c>
      <c r="I252" s="159">
        <f>+I253</f>
        <v>37234459.18</v>
      </c>
      <c r="J252" s="159">
        <f t="shared" si="4"/>
        <v>96.642700965324</v>
      </c>
    </row>
    <row r="253" spans="1:10" ht="38.25">
      <c r="A253" s="156">
        <v>243</v>
      </c>
      <c r="B253" s="157" t="s">
        <v>698</v>
      </c>
      <c r="C253" s="158" t="s">
        <v>933</v>
      </c>
      <c r="D253" s="158" t="s">
        <v>542</v>
      </c>
      <c r="E253" s="158" t="s">
        <v>731</v>
      </c>
      <c r="F253" s="158" t="s">
        <v>1140</v>
      </c>
      <c r="G253" s="159">
        <v>42004279</v>
      </c>
      <c r="H253" s="159">
        <v>38527957.94</v>
      </c>
      <c r="I253" s="159">
        <f>+I254+I255</f>
        <v>37234459.18</v>
      </c>
      <c r="J253" s="159">
        <f t="shared" si="4"/>
        <v>96.642700965324</v>
      </c>
    </row>
    <row r="254" spans="1:10" ht="12.75">
      <c r="A254" s="156">
        <v>244</v>
      </c>
      <c r="B254" s="157" t="s">
        <v>699</v>
      </c>
      <c r="C254" s="158" t="s">
        <v>933</v>
      </c>
      <c r="D254" s="158" t="s">
        <v>542</v>
      </c>
      <c r="E254" s="158" t="s">
        <v>731</v>
      </c>
      <c r="F254" s="158" t="s">
        <v>1141</v>
      </c>
      <c r="G254" s="159">
        <v>24957047</v>
      </c>
      <c r="H254" s="159">
        <v>23679686.14</v>
      </c>
      <c r="I254" s="159">
        <v>22937597.04</v>
      </c>
      <c r="J254" s="159">
        <f t="shared" si="4"/>
        <v>96.86613625023325</v>
      </c>
    </row>
    <row r="255" spans="1:10" ht="12.75">
      <c r="A255" s="156">
        <v>245</v>
      </c>
      <c r="B255" s="157" t="s">
        <v>700</v>
      </c>
      <c r="C255" s="158" t="s">
        <v>933</v>
      </c>
      <c r="D255" s="158" t="s">
        <v>542</v>
      </c>
      <c r="E255" s="158" t="s">
        <v>731</v>
      </c>
      <c r="F255" s="158" t="s">
        <v>701</v>
      </c>
      <c r="G255" s="159">
        <v>17047232</v>
      </c>
      <c r="H255" s="159">
        <v>14848271.8</v>
      </c>
      <c r="I255" s="159">
        <v>14296862.14</v>
      </c>
      <c r="J255" s="159">
        <f t="shared" si="4"/>
        <v>96.28637145502684</v>
      </c>
    </row>
    <row r="256" spans="1:10" ht="63.75">
      <c r="A256" s="156">
        <v>246</v>
      </c>
      <c r="B256" s="157" t="s">
        <v>732</v>
      </c>
      <c r="C256" s="158" t="s">
        <v>933</v>
      </c>
      <c r="D256" s="158" t="s">
        <v>542</v>
      </c>
      <c r="E256" s="158" t="s">
        <v>733</v>
      </c>
      <c r="F256" s="158"/>
      <c r="G256" s="159">
        <v>16682457</v>
      </c>
      <c r="H256" s="159">
        <v>13394601</v>
      </c>
      <c r="I256" s="159">
        <f>+I257</f>
        <v>13230426.05</v>
      </c>
      <c r="J256" s="159">
        <f t="shared" si="4"/>
        <v>98.77431996667912</v>
      </c>
    </row>
    <row r="257" spans="1:10" ht="38.25">
      <c r="A257" s="156">
        <v>247</v>
      </c>
      <c r="B257" s="157" t="s">
        <v>698</v>
      </c>
      <c r="C257" s="158" t="s">
        <v>933</v>
      </c>
      <c r="D257" s="158" t="s">
        <v>542</v>
      </c>
      <c r="E257" s="158" t="s">
        <v>733</v>
      </c>
      <c r="F257" s="158" t="s">
        <v>1140</v>
      </c>
      <c r="G257" s="159">
        <v>16682457</v>
      </c>
      <c r="H257" s="159">
        <v>13394601</v>
      </c>
      <c r="I257" s="159">
        <f>+I258</f>
        <v>13230426.05</v>
      </c>
      <c r="J257" s="159">
        <f t="shared" si="4"/>
        <v>98.77431996667912</v>
      </c>
    </row>
    <row r="258" spans="1:10" ht="12.75">
      <c r="A258" s="156">
        <v>248</v>
      </c>
      <c r="B258" s="157" t="s">
        <v>699</v>
      </c>
      <c r="C258" s="158" t="s">
        <v>933</v>
      </c>
      <c r="D258" s="158" t="s">
        <v>542</v>
      </c>
      <c r="E258" s="158" t="s">
        <v>733</v>
      </c>
      <c r="F258" s="158" t="s">
        <v>1141</v>
      </c>
      <c r="G258" s="159">
        <v>16682457</v>
      </c>
      <c r="H258" s="159">
        <v>13394601</v>
      </c>
      <c r="I258" s="159">
        <v>13230426.05</v>
      </c>
      <c r="J258" s="159">
        <f t="shared" si="4"/>
        <v>98.77431996667912</v>
      </c>
    </row>
    <row r="259" spans="1:10" ht="51">
      <c r="A259" s="156">
        <v>249</v>
      </c>
      <c r="B259" s="157" t="s">
        <v>734</v>
      </c>
      <c r="C259" s="158" t="s">
        <v>933</v>
      </c>
      <c r="D259" s="158" t="s">
        <v>542</v>
      </c>
      <c r="E259" s="158" t="s">
        <v>735</v>
      </c>
      <c r="F259" s="158"/>
      <c r="G259" s="159">
        <v>1200000</v>
      </c>
      <c r="H259" s="159">
        <v>8820631.55</v>
      </c>
      <c r="I259" s="159">
        <f>+I260</f>
        <v>8820631.55</v>
      </c>
      <c r="J259" s="159">
        <f t="shared" si="4"/>
        <v>100</v>
      </c>
    </row>
    <row r="260" spans="1:10" ht="38.25">
      <c r="A260" s="156">
        <v>250</v>
      </c>
      <c r="B260" s="157" t="s">
        <v>698</v>
      </c>
      <c r="C260" s="158" t="s">
        <v>933</v>
      </c>
      <c r="D260" s="158" t="s">
        <v>542</v>
      </c>
      <c r="E260" s="158" t="s">
        <v>735</v>
      </c>
      <c r="F260" s="158" t="s">
        <v>1140</v>
      </c>
      <c r="G260" s="159">
        <v>1200000</v>
      </c>
      <c r="H260" s="159">
        <v>8820631.55</v>
      </c>
      <c r="I260" s="159">
        <f>+I261+I262</f>
        <v>8820631.55</v>
      </c>
      <c r="J260" s="159">
        <f t="shared" si="4"/>
        <v>100</v>
      </c>
    </row>
    <row r="261" spans="1:10" ht="12.75">
      <c r="A261" s="156">
        <v>251</v>
      </c>
      <c r="B261" s="157" t="s">
        <v>699</v>
      </c>
      <c r="C261" s="158" t="s">
        <v>933</v>
      </c>
      <c r="D261" s="158" t="s">
        <v>542</v>
      </c>
      <c r="E261" s="158" t="s">
        <v>735</v>
      </c>
      <c r="F261" s="158" t="s">
        <v>1141</v>
      </c>
      <c r="G261" s="159">
        <v>1050000</v>
      </c>
      <c r="H261" s="159">
        <v>8472512.88</v>
      </c>
      <c r="I261" s="159">
        <v>8472512.88</v>
      </c>
      <c r="J261" s="159">
        <f t="shared" si="4"/>
        <v>100</v>
      </c>
    </row>
    <row r="262" spans="1:10" ht="12.75">
      <c r="A262" s="156">
        <v>252</v>
      </c>
      <c r="B262" s="157" t="s">
        <v>700</v>
      </c>
      <c r="C262" s="158" t="s">
        <v>933</v>
      </c>
      <c r="D262" s="158" t="s">
        <v>542</v>
      </c>
      <c r="E262" s="158" t="s">
        <v>735</v>
      </c>
      <c r="F262" s="158" t="s">
        <v>701</v>
      </c>
      <c r="G262" s="159">
        <v>150000</v>
      </c>
      <c r="H262" s="159">
        <v>348118.67</v>
      </c>
      <c r="I262" s="159">
        <v>348118.67</v>
      </c>
      <c r="J262" s="159">
        <f t="shared" si="4"/>
        <v>100</v>
      </c>
    </row>
    <row r="263" spans="1:10" ht="63.75">
      <c r="A263" s="156">
        <v>253</v>
      </c>
      <c r="B263" s="157" t="s">
        <v>736</v>
      </c>
      <c r="C263" s="158" t="s">
        <v>933</v>
      </c>
      <c r="D263" s="158" t="s">
        <v>542</v>
      </c>
      <c r="E263" s="158" t="s">
        <v>737</v>
      </c>
      <c r="F263" s="158"/>
      <c r="G263" s="159">
        <v>1800000</v>
      </c>
      <c r="H263" s="159">
        <v>2300000</v>
      </c>
      <c r="I263" s="159">
        <f>+I264</f>
        <v>2300000</v>
      </c>
      <c r="J263" s="159">
        <f t="shared" si="4"/>
        <v>100</v>
      </c>
    </row>
    <row r="264" spans="1:10" ht="38.25">
      <c r="A264" s="156">
        <v>254</v>
      </c>
      <c r="B264" s="157" t="s">
        <v>698</v>
      </c>
      <c r="C264" s="158" t="s">
        <v>933</v>
      </c>
      <c r="D264" s="158" t="s">
        <v>542</v>
      </c>
      <c r="E264" s="158" t="s">
        <v>737</v>
      </c>
      <c r="F264" s="158" t="s">
        <v>1140</v>
      </c>
      <c r="G264" s="159">
        <v>1800000</v>
      </c>
      <c r="H264" s="159">
        <v>2300000</v>
      </c>
      <c r="I264" s="159">
        <f>+I265+I266</f>
        <v>2300000</v>
      </c>
      <c r="J264" s="159">
        <f t="shared" si="4"/>
        <v>100</v>
      </c>
    </row>
    <row r="265" spans="1:10" ht="12.75">
      <c r="A265" s="156">
        <v>255</v>
      </c>
      <c r="B265" s="157" t="s">
        <v>699</v>
      </c>
      <c r="C265" s="158" t="s">
        <v>933</v>
      </c>
      <c r="D265" s="158" t="s">
        <v>542</v>
      </c>
      <c r="E265" s="158" t="s">
        <v>737</v>
      </c>
      <c r="F265" s="158" t="s">
        <v>1141</v>
      </c>
      <c r="G265" s="159">
        <v>1119241</v>
      </c>
      <c r="H265" s="159">
        <v>1168117.91</v>
      </c>
      <c r="I265" s="159">
        <v>1168117.91</v>
      </c>
      <c r="J265" s="159">
        <f t="shared" si="4"/>
        <v>100</v>
      </c>
    </row>
    <row r="266" spans="1:10" ht="12.75">
      <c r="A266" s="156">
        <v>256</v>
      </c>
      <c r="B266" s="157" t="s">
        <v>700</v>
      </c>
      <c r="C266" s="158" t="s">
        <v>933</v>
      </c>
      <c r="D266" s="158" t="s">
        <v>542</v>
      </c>
      <c r="E266" s="158" t="s">
        <v>737</v>
      </c>
      <c r="F266" s="158" t="s">
        <v>701</v>
      </c>
      <c r="G266" s="159">
        <v>680759</v>
      </c>
      <c r="H266" s="159">
        <v>1131882.09</v>
      </c>
      <c r="I266" s="159">
        <v>1131882.09</v>
      </c>
      <c r="J266" s="159">
        <f t="shared" si="4"/>
        <v>100</v>
      </c>
    </row>
    <row r="267" spans="1:10" ht="89.25">
      <c r="A267" s="156">
        <v>257</v>
      </c>
      <c r="B267" s="161" t="s">
        <v>738</v>
      </c>
      <c r="C267" s="158" t="s">
        <v>933</v>
      </c>
      <c r="D267" s="158" t="s">
        <v>542</v>
      </c>
      <c r="E267" s="158" t="s">
        <v>739</v>
      </c>
      <c r="F267" s="158"/>
      <c r="G267" s="159">
        <v>1066202</v>
      </c>
      <c r="H267" s="159">
        <v>1066202</v>
      </c>
      <c r="I267" s="159">
        <f>+I268</f>
        <v>1066202</v>
      </c>
      <c r="J267" s="159">
        <f t="shared" si="4"/>
        <v>100</v>
      </c>
    </row>
    <row r="268" spans="1:10" ht="38.25">
      <c r="A268" s="156">
        <v>258</v>
      </c>
      <c r="B268" s="157" t="s">
        <v>698</v>
      </c>
      <c r="C268" s="158" t="s">
        <v>933</v>
      </c>
      <c r="D268" s="158" t="s">
        <v>542</v>
      </c>
      <c r="E268" s="158" t="s">
        <v>739</v>
      </c>
      <c r="F268" s="158" t="s">
        <v>1140</v>
      </c>
      <c r="G268" s="159">
        <v>1066202</v>
      </c>
      <c r="H268" s="159">
        <v>1066202</v>
      </c>
      <c r="I268" s="159">
        <f>+I269</f>
        <v>1066202</v>
      </c>
      <c r="J268" s="159">
        <f aca="true" t="shared" si="5" ref="J268:J331">+I268/H268*100</f>
        <v>100</v>
      </c>
    </row>
    <row r="269" spans="1:10" ht="12.75">
      <c r="A269" s="156">
        <v>259</v>
      </c>
      <c r="B269" s="157" t="s">
        <v>699</v>
      </c>
      <c r="C269" s="158" t="s">
        <v>933</v>
      </c>
      <c r="D269" s="158" t="s">
        <v>542</v>
      </c>
      <c r="E269" s="158" t="s">
        <v>739</v>
      </c>
      <c r="F269" s="158" t="s">
        <v>1141</v>
      </c>
      <c r="G269" s="159">
        <v>1066202</v>
      </c>
      <c r="H269" s="159">
        <v>1066202</v>
      </c>
      <c r="I269" s="159">
        <v>1066202</v>
      </c>
      <c r="J269" s="159">
        <f t="shared" si="5"/>
        <v>100</v>
      </c>
    </row>
    <row r="270" spans="1:10" ht="63.75">
      <c r="A270" s="156">
        <v>260</v>
      </c>
      <c r="B270" s="157" t="s">
        <v>740</v>
      </c>
      <c r="C270" s="158" t="s">
        <v>933</v>
      </c>
      <c r="D270" s="158" t="s">
        <v>542</v>
      </c>
      <c r="E270" s="158" t="s">
        <v>741</v>
      </c>
      <c r="F270" s="158"/>
      <c r="G270" s="159">
        <v>0</v>
      </c>
      <c r="H270" s="159">
        <v>23700</v>
      </c>
      <c r="I270" s="159">
        <f>+I271</f>
        <v>23700</v>
      </c>
      <c r="J270" s="159">
        <f t="shared" si="5"/>
        <v>100</v>
      </c>
    </row>
    <row r="271" spans="1:10" ht="38.25">
      <c r="A271" s="156">
        <v>261</v>
      </c>
      <c r="B271" s="157" t="s">
        <v>698</v>
      </c>
      <c r="C271" s="158" t="s">
        <v>933</v>
      </c>
      <c r="D271" s="158" t="s">
        <v>542</v>
      </c>
      <c r="E271" s="158" t="s">
        <v>741</v>
      </c>
      <c r="F271" s="158" t="s">
        <v>1140</v>
      </c>
      <c r="G271" s="159">
        <v>0</v>
      </c>
      <c r="H271" s="159">
        <v>23700</v>
      </c>
      <c r="I271" s="159">
        <f>+I272</f>
        <v>23700</v>
      </c>
      <c r="J271" s="159">
        <f t="shared" si="5"/>
        <v>100</v>
      </c>
    </row>
    <row r="272" spans="1:10" ht="12.75">
      <c r="A272" s="156">
        <v>262</v>
      </c>
      <c r="B272" s="157" t="s">
        <v>699</v>
      </c>
      <c r="C272" s="158" t="s">
        <v>933</v>
      </c>
      <c r="D272" s="158" t="s">
        <v>542</v>
      </c>
      <c r="E272" s="158" t="s">
        <v>741</v>
      </c>
      <c r="F272" s="158" t="s">
        <v>1141</v>
      </c>
      <c r="G272" s="159">
        <v>0</v>
      </c>
      <c r="H272" s="159">
        <v>23700</v>
      </c>
      <c r="I272" s="159">
        <v>23700</v>
      </c>
      <c r="J272" s="159">
        <f t="shared" si="5"/>
        <v>100</v>
      </c>
    </row>
    <row r="273" spans="1:10" ht="25.5">
      <c r="A273" s="156">
        <v>263</v>
      </c>
      <c r="B273" s="157" t="s">
        <v>742</v>
      </c>
      <c r="C273" s="158" t="s">
        <v>933</v>
      </c>
      <c r="D273" s="158" t="s">
        <v>542</v>
      </c>
      <c r="E273" s="158" t="s">
        <v>743</v>
      </c>
      <c r="F273" s="158"/>
      <c r="G273" s="159">
        <v>121000</v>
      </c>
      <c r="H273" s="159">
        <v>13307</v>
      </c>
      <c r="I273" s="159">
        <f>+I274</f>
        <v>0</v>
      </c>
      <c r="J273" s="159">
        <f t="shared" si="5"/>
        <v>0</v>
      </c>
    </row>
    <row r="274" spans="1:10" ht="38.25">
      <c r="A274" s="156">
        <v>264</v>
      </c>
      <c r="B274" s="157" t="s">
        <v>698</v>
      </c>
      <c r="C274" s="158" t="s">
        <v>933</v>
      </c>
      <c r="D274" s="158" t="s">
        <v>542</v>
      </c>
      <c r="E274" s="158" t="s">
        <v>743</v>
      </c>
      <c r="F274" s="158" t="s">
        <v>1140</v>
      </c>
      <c r="G274" s="159">
        <v>121000</v>
      </c>
      <c r="H274" s="159">
        <v>13307</v>
      </c>
      <c r="I274" s="159">
        <f>+I275</f>
        <v>0</v>
      </c>
      <c r="J274" s="159">
        <f t="shared" si="5"/>
        <v>0</v>
      </c>
    </row>
    <row r="275" spans="1:10" ht="12.75">
      <c r="A275" s="156">
        <v>265</v>
      </c>
      <c r="B275" s="157" t="s">
        <v>699</v>
      </c>
      <c r="C275" s="158" t="s">
        <v>933</v>
      </c>
      <c r="D275" s="158" t="s">
        <v>542</v>
      </c>
      <c r="E275" s="158" t="s">
        <v>743</v>
      </c>
      <c r="F275" s="158" t="s">
        <v>1141</v>
      </c>
      <c r="G275" s="159">
        <v>121000</v>
      </c>
      <c r="H275" s="159">
        <v>13307</v>
      </c>
      <c r="I275" s="159">
        <v>0</v>
      </c>
      <c r="J275" s="159">
        <f t="shared" si="5"/>
        <v>0</v>
      </c>
    </row>
    <row r="276" spans="1:10" ht="89.25">
      <c r="A276" s="156">
        <v>266</v>
      </c>
      <c r="B276" s="161" t="s">
        <v>744</v>
      </c>
      <c r="C276" s="158" t="s">
        <v>933</v>
      </c>
      <c r="D276" s="158" t="s">
        <v>542</v>
      </c>
      <c r="E276" s="158" t="s">
        <v>745</v>
      </c>
      <c r="F276" s="158"/>
      <c r="G276" s="159">
        <v>0</v>
      </c>
      <c r="H276" s="159">
        <v>115200</v>
      </c>
      <c r="I276" s="159">
        <f>+I277</f>
        <v>0</v>
      </c>
      <c r="J276" s="159">
        <f t="shared" si="5"/>
        <v>0</v>
      </c>
    </row>
    <row r="277" spans="1:10" ht="38.25">
      <c r="A277" s="156">
        <v>267</v>
      </c>
      <c r="B277" s="157" t="s">
        <v>698</v>
      </c>
      <c r="C277" s="158" t="s">
        <v>933</v>
      </c>
      <c r="D277" s="158" t="s">
        <v>542</v>
      </c>
      <c r="E277" s="158" t="s">
        <v>745</v>
      </c>
      <c r="F277" s="158" t="s">
        <v>1140</v>
      </c>
      <c r="G277" s="159">
        <v>0</v>
      </c>
      <c r="H277" s="159">
        <v>115200</v>
      </c>
      <c r="I277" s="159">
        <f>+I278+I279</f>
        <v>0</v>
      </c>
      <c r="J277" s="159">
        <f t="shared" si="5"/>
        <v>0</v>
      </c>
    </row>
    <row r="278" spans="1:10" ht="12.75">
      <c r="A278" s="156">
        <v>268</v>
      </c>
      <c r="B278" s="157" t="s">
        <v>699</v>
      </c>
      <c r="C278" s="158" t="s">
        <v>933</v>
      </c>
      <c r="D278" s="158" t="s">
        <v>542</v>
      </c>
      <c r="E278" s="158" t="s">
        <v>745</v>
      </c>
      <c r="F278" s="158" t="s">
        <v>1141</v>
      </c>
      <c r="G278" s="159">
        <v>0</v>
      </c>
      <c r="H278" s="159">
        <v>71900</v>
      </c>
      <c r="I278" s="159">
        <v>0</v>
      </c>
      <c r="J278" s="159">
        <f t="shared" si="5"/>
        <v>0</v>
      </c>
    </row>
    <row r="279" spans="1:10" ht="12.75">
      <c r="A279" s="156">
        <v>269</v>
      </c>
      <c r="B279" s="157" t="s">
        <v>700</v>
      </c>
      <c r="C279" s="158" t="s">
        <v>933</v>
      </c>
      <c r="D279" s="158" t="s">
        <v>542</v>
      </c>
      <c r="E279" s="158" t="s">
        <v>745</v>
      </c>
      <c r="F279" s="158" t="s">
        <v>701</v>
      </c>
      <c r="G279" s="159">
        <v>0</v>
      </c>
      <c r="H279" s="159">
        <v>43300</v>
      </c>
      <c r="I279" s="159">
        <v>0</v>
      </c>
      <c r="J279" s="159">
        <f t="shared" si="5"/>
        <v>0</v>
      </c>
    </row>
    <row r="280" spans="1:10" ht="76.5">
      <c r="A280" s="156">
        <v>270</v>
      </c>
      <c r="B280" s="157" t="s">
        <v>746</v>
      </c>
      <c r="C280" s="158" t="s">
        <v>933</v>
      </c>
      <c r="D280" s="158" t="s">
        <v>542</v>
      </c>
      <c r="E280" s="158" t="s">
        <v>747</v>
      </c>
      <c r="F280" s="158"/>
      <c r="G280" s="159">
        <v>0</v>
      </c>
      <c r="H280" s="159">
        <v>1316</v>
      </c>
      <c r="I280" s="159">
        <f>+I281</f>
        <v>1316</v>
      </c>
      <c r="J280" s="159">
        <f t="shared" si="5"/>
        <v>100</v>
      </c>
    </row>
    <row r="281" spans="1:10" ht="38.25">
      <c r="A281" s="156">
        <v>271</v>
      </c>
      <c r="B281" s="157" t="s">
        <v>698</v>
      </c>
      <c r="C281" s="158" t="s">
        <v>933</v>
      </c>
      <c r="D281" s="158" t="s">
        <v>542</v>
      </c>
      <c r="E281" s="158" t="s">
        <v>747</v>
      </c>
      <c r="F281" s="158" t="s">
        <v>1140</v>
      </c>
      <c r="G281" s="159">
        <v>0</v>
      </c>
      <c r="H281" s="159">
        <v>1316</v>
      </c>
      <c r="I281" s="159">
        <f>+I282</f>
        <v>1316</v>
      </c>
      <c r="J281" s="159">
        <f t="shared" si="5"/>
        <v>100</v>
      </c>
    </row>
    <row r="282" spans="1:10" ht="12.75">
      <c r="A282" s="156">
        <v>272</v>
      </c>
      <c r="B282" s="157" t="s">
        <v>700</v>
      </c>
      <c r="C282" s="158" t="s">
        <v>933</v>
      </c>
      <c r="D282" s="158" t="s">
        <v>542</v>
      </c>
      <c r="E282" s="158" t="s">
        <v>747</v>
      </c>
      <c r="F282" s="158" t="s">
        <v>701</v>
      </c>
      <c r="G282" s="159">
        <v>0</v>
      </c>
      <c r="H282" s="159">
        <v>1316</v>
      </c>
      <c r="I282" s="159">
        <v>1316</v>
      </c>
      <c r="J282" s="159">
        <f t="shared" si="5"/>
        <v>100</v>
      </c>
    </row>
    <row r="283" spans="1:10" ht="76.5">
      <c r="A283" s="156">
        <v>273</v>
      </c>
      <c r="B283" s="157" t="s">
        <v>748</v>
      </c>
      <c r="C283" s="158" t="s">
        <v>933</v>
      </c>
      <c r="D283" s="158" t="s">
        <v>542</v>
      </c>
      <c r="E283" s="158" t="s">
        <v>749</v>
      </c>
      <c r="F283" s="158"/>
      <c r="G283" s="159">
        <v>0</v>
      </c>
      <c r="H283" s="159">
        <v>4320</v>
      </c>
      <c r="I283" s="159">
        <f>+I284</f>
        <v>4320</v>
      </c>
      <c r="J283" s="159">
        <f t="shared" si="5"/>
        <v>100</v>
      </c>
    </row>
    <row r="284" spans="1:10" ht="38.25">
      <c r="A284" s="156">
        <v>274</v>
      </c>
      <c r="B284" s="157" t="s">
        <v>698</v>
      </c>
      <c r="C284" s="158" t="s">
        <v>933</v>
      </c>
      <c r="D284" s="158" t="s">
        <v>542</v>
      </c>
      <c r="E284" s="158" t="s">
        <v>749</v>
      </c>
      <c r="F284" s="158" t="s">
        <v>1140</v>
      </c>
      <c r="G284" s="159">
        <v>0</v>
      </c>
      <c r="H284" s="159">
        <v>4320</v>
      </c>
      <c r="I284" s="159">
        <f>+I285</f>
        <v>4320</v>
      </c>
      <c r="J284" s="159">
        <f t="shared" si="5"/>
        <v>100</v>
      </c>
    </row>
    <row r="285" spans="1:10" ht="12.75">
      <c r="A285" s="156">
        <v>275</v>
      </c>
      <c r="B285" s="157" t="s">
        <v>699</v>
      </c>
      <c r="C285" s="158" t="s">
        <v>933</v>
      </c>
      <c r="D285" s="158" t="s">
        <v>542</v>
      </c>
      <c r="E285" s="158" t="s">
        <v>749</v>
      </c>
      <c r="F285" s="158" t="s">
        <v>1141</v>
      </c>
      <c r="G285" s="159">
        <v>0</v>
      </c>
      <c r="H285" s="159">
        <v>4320</v>
      </c>
      <c r="I285" s="159">
        <v>4320</v>
      </c>
      <c r="J285" s="159">
        <f t="shared" si="5"/>
        <v>100</v>
      </c>
    </row>
    <row r="286" spans="1:10" ht="63.75">
      <c r="A286" s="156">
        <v>276</v>
      </c>
      <c r="B286" s="157" t="s">
        <v>750</v>
      </c>
      <c r="C286" s="158" t="s">
        <v>933</v>
      </c>
      <c r="D286" s="158" t="s">
        <v>542</v>
      </c>
      <c r="E286" s="158" t="s">
        <v>751</v>
      </c>
      <c r="F286" s="158"/>
      <c r="G286" s="159">
        <v>0</v>
      </c>
      <c r="H286" s="159">
        <v>15672</v>
      </c>
      <c r="I286" s="159">
        <f>+I287</f>
        <v>0</v>
      </c>
      <c r="J286" s="159">
        <f t="shared" si="5"/>
        <v>0</v>
      </c>
    </row>
    <row r="287" spans="1:10" ht="38.25">
      <c r="A287" s="156">
        <v>277</v>
      </c>
      <c r="B287" s="157" t="s">
        <v>698</v>
      </c>
      <c r="C287" s="158" t="s">
        <v>933</v>
      </c>
      <c r="D287" s="158" t="s">
        <v>542</v>
      </c>
      <c r="E287" s="158" t="s">
        <v>751</v>
      </c>
      <c r="F287" s="158" t="s">
        <v>1140</v>
      </c>
      <c r="G287" s="159">
        <v>0</v>
      </c>
      <c r="H287" s="159">
        <v>15672</v>
      </c>
      <c r="I287" s="159">
        <f>+I288+I289</f>
        <v>0</v>
      </c>
      <c r="J287" s="159">
        <f t="shared" si="5"/>
        <v>0</v>
      </c>
    </row>
    <row r="288" spans="1:10" ht="12.75">
      <c r="A288" s="156">
        <v>278</v>
      </c>
      <c r="B288" s="157" t="s">
        <v>699</v>
      </c>
      <c r="C288" s="158" t="s">
        <v>933</v>
      </c>
      <c r="D288" s="158" t="s">
        <v>542</v>
      </c>
      <c r="E288" s="158" t="s">
        <v>751</v>
      </c>
      <c r="F288" s="158" t="s">
        <v>1141</v>
      </c>
      <c r="G288" s="159">
        <v>0</v>
      </c>
      <c r="H288" s="159">
        <v>7403.91</v>
      </c>
      <c r="I288" s="159">
        <v>0</v>
      </c>
      <c r="J288" s="159">
        <f t="shared" si="5"/>
        <v>0</v>
      </c>
    </row>
    <row r="289" spans="1:10" ht="12.75">
      <c r="A289" s="156">
        <v>279</v>
      </c>
      <c r="B289" s="157" t="s">
        <v>700</v>
      </c>
      <c r="C289" s="158" t="s">
        <v>933</v>
      </c>
      <c r="D289" s="158" t="s">
        <v>542</v>
      </c>
      <c r="E289" s="158" t="s">
        <v>751</v>
      </c>
      <c r="F289" s="158" t="s">
        <v>701</v>
      </c>
      <c r="G289" s="159">
        <v>0</v>
      </c>
      <c r="H289" s="159">
        <v>8268.09</v>
      </c>
      <c r="I289" s="159">
        <v>0</v>
      </c>
      <c r="J289" s="159">
        <f t="shared" si="5"/>
        <v>0</v>
      </c>
    </row>
    <row r="290" spans="1:10" ht="89.25">
      <c r="A290" s="156">
        <v>280</v>
      </c>
      <c r="B290" s="161" t="s">
        <v>752</v>
      </c>
      <c r="C290" s="158" t="s">
        <v>933</v>
      </c>
      <c r="D290" s="158" t="s">
        <v>542</v>
      </c>
      <c r="E290" s="158" t="s">
        <v>753</v>
      </c>
      <c r="F290" s="158"/>
      <c r="G290" s="159">
        <v>0</v>
      </c>
      <c r="H290" s="159">
        <v>81035</v>
      </c>
      <c r="I290" s="159">
        <f>+I291</f>
        <v>81035</v>
      </c>
      <c r="J290" s="159">
        <f t="shared" si="5"/>
        <v>100</v>
      </c>
    </row>
    <row r="291" spans="1:10" ht="38.25">
      <c r="A291" s="156">
        <v>281</v>
      </c>
      <c r="B291" s="157" t="s">
        <v>698</v>
      </c>
      <c r="C291" s="158" t="s">
        <v>933</v>
      </c>
      <c r="D291" s="158" t="s">
        <v>542</v>
      </c>
      <c r="E291" s="158" t="s">
        <v>753</v>
      </c>
      <c r="F291" s="158" t="s">
        <v>1140</v>
      </c>
      <c r="G291" s="159">
        <v>0</v>
      </c>
      <c r="H291" s="159">
        <v>81035</v>
      </c>
      <c r="I291" s="159">
        <f>+I292</f>
        <v>81035</v>
      </c>
      <c r="J291" s="159">
        <f t="shared" si="5"/>
        <v>100</v>
      </c>
    </row>
    <row r="292" spans="1:10" ht="12.75">
      <c r="A292" s="156">
        <v>282</v>
      </c>
      <c r="B292" s="157" t="s">
        <v>699</v>
      </c>
      <c r="C292" s="158" t="s">
        <v>933</v>
      </c>
      <c r="D292" s="158" t="s">
        <v>542</v>
      </c>
      <c r="E292" s="158" t="s">
        <v>753</v>
      </c>
      <c r="F292" s="158" t="s">
        <v>1141</v>
      </c>
      <c r="G292" s="159">
        <v>0</v>
      </c>
      <c r="H292" s="159">
        <v>81035</v>
      </c>
      <c r="I292" s="159">
        <v>81035</v>
      </c>
      <c r="J292" s="159">
        <f t="shared" si="5"/>
        <v>100</v>
      </c>
    </row>
    <row r="293" spans="1:10" ht="102">
      <c r="A293" s="156">
        <v>283</v>
      </c>
      <c r="B293" s="161" t="s">
        <v>754</v>
      </c>
      <c r="C293" s="158" t="s">
        <v>933</v>
      </c>
      <c r="D293" s="158" t="s">
        <v>542</v>
      </c>
      <c r="E293" s="158" t="s">
        <v>755</v>
      </c>
      <c r="F293" s="158"/>
      <c r="G293" s="159">
        <v>0</v>
      </c>
      <c r="H293" s="159">
        <v>110120</v>
      </c>
      <c r="I293" s="159">
        <f>+I294</f>
        <v>0</v>
      </c>
      <c r="J293" s="159">
        <f t="shared" si="5"/>
        <v>0</v>
      </c>
    </row>
    <row r="294" spans="1:10" ht="38.25">
      <c r="A294" s="156">
        <v>284</v>
      </c>
      <c r="B294" s="157" t="s">
        <v>698</v>
      </c>
      <c r="C294" s="158" t="s">
        <v>933</v>
      </c>
      <c r="D294" s="158" t="s">
        <v>542</v>
      </c>
      <c r="E294" s="158" t="s">
        <v>755</v>
      </c>
      <c r="F294" s="158" t="s">
        <v>1140</v>
      </c>
      <c r="G294" s="159">
        <v>0</v>
      </c>
      <c r="H294" s="159">
        <v>110120</v>
      </c>
      <c r="I294" s="159">
        <f>+I295</f>
        <v>0</v>
      </c>
      <c r="J294" s="159">
        <f t="shared" si="5"/>
        <v>0</v>
      </c>
    </row>
    <row r="295" spans="1:10" ht="12.75">
      <c r="A295" s="156">
        <v>285</v>
      </c>
      <c r="B295" s="157" t="s">
        <v>699</v>
      </c>
      <c r="C295" s="158" t="s">
        <v>933</v>
      </c>
      <c r="D295" s="158" t="s">
        <v>542</v>
      </c>
      <c r="E295" s="158" t="s">
        <v>755</v>
      </c>
      <c r="F295" s="158" t="s">
        <v>1141</v>
      </c>
      <c r="G295" s="159">
        <v>0</v>
      </c>
      <c r="H295" s="159">
        <v>110120</v>
      </c>
      <c r="I295" s="159">
        <v>0</v>
      </c>
      <c r="J295" s="159">
        <f t="shared" si="5"/>
        <v>0</v>
      </c>
    </row>
    <row r="296" spans="1:10" ht="25.5">
      <c r="A296" s="156">
        <v>286</v>
      </c>
      <c r="B296" s="157" t="s">
        <v>756</v>
      </c>
      <c r="C296" s="158" t="s">
        <v>933</v>
      </c>
      <c r="D296" s="158" t="s">
        <v>542</v>
      </c>
      <c r="E296" s="158" t="s">
        <v>757</v>
      </c>
      <c r="F296" s="158"/>
      <c r="G296" s="159">
        <v>4000</v>
      </c>
      <c r="H296" s="159">
        <v>4000</v>
      </c>
      <c r="I296" s="159">
        <f>+I297</f>
        <v>4000</v>
      </c>
      <c r="J296" s="159">
        <f t="shared" si="5"/>
        <v>100</v>
      </c>
    </row>
    <row r="297" spans="1:10" ht="51">
      <c r="A297" s="156">
        <v>287</v>
      </c>
      <c r="B297" s="157" t="s">
        <v>758</v>
      </c>
      <c r="C297" s="158" t="s">
        <v>933</v>
      </c>
      <c r="D297" s="158" t="s">
        <v>542</v>
      </c>
      <c r="E297" s="158" t="s">
        <v>759</v>
      </c>
      <c r="F297" s="158"/>
      <c r="G297" s="159">
        <v>4000</v>
      </c>
      <c r="H297" s="159">
        <v>4000</v>
      </c>
      <c r="I297" s="159">
        <f>+I298</f>
        <v>4000</v>
      </c>
      <c r="J297" s="159">
        <f t="shared" si="5"/>
        <v>100</v>
      </c>
    </row>
    <row r="298" spans="1:10" ht="38.25">
      <c r="A298" s="156">
        <v>288</v>
      </c>
      <c r="B298" s="157" t="s">
        <v>698</v>
      </c>
      <c r="C298" s="158" t="s">
        <v>933</v>
      </c>
      <c r="D298" s="158" t="s">
        <v>542</v>
      </c>
      <c r="E298" s="158" t="s">
        <v>759</v>
      </c>
      <c r="F298" s="158" t="s">
        <v>1140</v>
      </c>
      <c r="G298" s="159">
        <v>4000</v>
      </c>
      <c r="H298" s="159">
        <v>4000</v>
      </c>
      <c r="I298" s="159">
        <f>+I299</f>
        <v>4000</v>
      </c>
      <c r="J298" s="159">
        <f t="shared" si="5"/>
        <v>100</v>
      </c>
    </row>
    <row r="299" spans="1:10" ht="12.75">
      <c r="A299" s="156">
        <v>289</v>
      </c>
      <c r="B299" s="157" t="s">
        <v>699</v>
      </c>
      <c r="C299" s="158" t="s">
        <v>933</v>
      </c>
      <c r="D299" s="158" t="s">
        <v>542</v>
      </c>
      <c r="E299" s="158" t="s">
        <v>759</v>
      </c>
      <c r="F299" s="158" t="s">
        <v>1141</v>
      </c>
      <c r="G299" s="159">
        <v>4000</v>
      </c>
      <c r="H299" s="159">
        <v>4000</v>
      </c>
      <c r="I299" s="159">
        <v>4000</v>
      </c>
      <c r="J299" s="159">
        <f t="shared" si="5"/>
        <v>100</v>
      </c>
    </row>
    <row r="300" spans="1:10" ht="38.25">
      <c r="A300" s="156">
        <v>290</v>
      </c>
      <c r="B300" s="157" t="s">
        <v>760</v>
      </c>
      <c r="C300" s="158" t="s">
        <v>933</v>
      </c>
      <c r="D300" s="158" t="s">
        <v>542</v>
      </c>
      <c r="E300" s="158" t="s">
        <v>761</v>
      </c>
      <c r="F300" s="158"/>
      <c r="G300" s="159">
        <v>115200</v>
      </c>
      <c r="H300" s="159">
        <v>0</v>
      </c>
      <c r="I300" s="159">
        <f>+I301</f>
        <v>0</v>
      </c>
      <c r="J300" s="159">
        <v>0</v>
      </c>
    </row>
    <row r="301" spans="1:10" ht="12.75">
      <c r="A301" s="156">
        <v>291</v>
      </c>
      <c r="B301" s="157" t="s">
        <v>762</v>
      </c>
      <c r="C301" s="158" t="s">
        <v>933</v>
      </c>
      <c r="D301" s="158" t="s">
        <v>542</v>
      </c>
      <c r="E301" s="158" t="s">
        <v>763</v>
      </c>
      <c r="F301" s="158"/>
      <c r="G301" s="159">
        <v>115200</v>
      </c>
      <c r="H301" s="159">
        <v>0</v>
      </c>
      <c r="I301" s="159">
        <f>+I302</f>
        <v>0</v>
      </c>
      <c r="J301" s="159">
        <v>0</v>
      </c>
    </row>
    <row r="302" spans="1:10" ht="178.5">
      <c r="A302" s="156">
        <v>292</v>
      </c>
      <c r="B302" s="161" t="s">
        <v>764</v>
      </c>
      <c r="C302" s="158" t="s">
        <v>933</v>
      </c>
      <c r="D302" s="158" t="s">
        <v>542</v>
      </c>
      <c r="E302" s="158" t="s">
        <v>765</v>
      </c>
      <c r="F302" s="158"/>
      <c r="G302" s="159">
        <v>115200</v>
      </c>
      <c r="H302" s="159">
        <v>0</v>
      </c>
      <c r="I302" s="159">
        <f>+I303</f>
        <v>0</v>
      </c>
      <c r="J302" s="159">
        <v>0</v>
      </c>
    </row>
    <row r="303" spans="1:10" ht="38.25">
      <c r="A303" s="156">
        <v>293</v>
      </c>
      <c r="B303" s="157" t="s">
        <v>698</v>
      </c>
      <c r="C303" s="158" t="s">
        <v>933</v>
      </c>
      <c r="D303" s="158" t="s">
        <v>542</v>
      </c>
      <c r="E303" s="158" t="s">
        <v>765</v>
      </c>
      <c r="F303" s="158" t="s">
        <v>1140</v>
      </c>
      <c r="G303" s="159">
        <v>115200</v>
      </c>
      <c r="H303" s="159">
        <v>0</v>
      </c>
      <c r="I303" s="159">
        <f>+I304+I305</f>
        <v>0</v>
      </c>
      <c r="J303" s="159">
        <v>0</v>
      </c>
    </row>
    <row r="304" spans="1:10" ht="12.75">
      <c r="A304" s="156">
        <v>294</v>
      </c>
      <c r="B304" s="157" t="s">
        <v>699</v>
      </c>
      <c r="C304" s="158" t="s">
        <v>933</v>
      </c>
      <c r="D304" s="158" t="s">
        <v>542</v>
      </c>
      <c r="E304" s="158" t="s">
        <v>765</v>
      </c>
      <c r="F304" s="158" t="s">
        <v>1141</v>
      </c>
      <c r="G304" s="159">
        <v>71900</v>
      </c>
      <c r="H304" s="159">
        <v>0</v>
      </c>
      <c r="I304" s="159">
        <v>0</v>
      </c>
      <c r="J304" s="159">
        <v>0</v>
      </c>
    </row>
    <row r="305" spans="1:10" ht="12.75">
      <c r="A305" s="156">
        <v>295</v>
      </c>
      <c r="B305" s="157" t="s">
        <v>700</v>
      </c>
      <c r="C305" s="158" t="s">
        <v>933</v>
      </c>
      <c r="D305" s="158" t="s">
        <v>542</v>
      </c>
      <c r="E305" s="158" t="s">
        <v>765</v>
      </c>
      <c r="F305" s="158" t="s">
        <v>701</v>
      </c>
      <c r="G305" s="159">
        <v>43300</v>
      </c>
      <c r="H305" s="159">
        <v>0</v>
      </c>
      <c r="I305" s="159">
        <v>0</v>
      </c>
      <c r="J305" s="159">
        <v>0</v>
      </c>
    </row>
    <row r="306" spans="1:10" ht="12.75">
      <c r="A306" s="156">
        <v>296</v>
      </c>
      <c r="B306" s="157" t="s">
        <v>543</v>
      </c>
      <c r="C306" s="158" t="s">
        <v>933</v>
      </c>
      <c r="D306" s="158" t="s">
        <v>544</v>
      </c>
      <c r="E306" s="158"/>
      <c r="F306" s="158"/>
      <c r="G306" s="159">
        <v>6813399</v>
      </c>
      <c r="H306" s="159">
        <v>31684950.38</v>
      </c>
      <c r="I306" s="159">
        <f>+I307</f>
        <v>31360660.730000004</v>
      </c>
      <c r="J306" s="159">
        <f t="shared" si="5"/>
        <v>98.97651835931329</v>
      </c>
    </row>
    <row r="307" spans="1:10" ht="51">
      <c r="A307" s="156">
        <v>297</v>
      </c>
      <c r="B307" s="157" t="s">
        <v>692</v>
      </c>
      <c r="C307" s="158" t="s">
        <v>933</v>
      </c>
      <c r="D307" s="158" t="s">
        <v>544</v>
      </c>
      <c r="E307" s="158" t="s">
        <v>693</v>
      </c>
      <c r="F307" s="158"/>
      <c r="G307" s="159">
        <v>6813399</v>
      </c>
      <c r="H307" s="159">
        <v>31684950.38</v>
      </c>
      <c r="I307" s="159">
        <f>+I308+I321</f>
        <v>31360660.730000004</v>
      </c>
      <c r="J307" s="159">
        <f t="shared" si="5"/>
        <v>98.97651835931329</v>
      </c>
    </row>
    <row r="308" spans="1:10" ht="25.5">
      <c r="A308" s="156">
        <v>298</v>
      </c>
      <c r="B308" s="157" t="s">
        <v>694</v>
      </c>
      <c r="C308" s="158" t="s">
        <v>933</v>
      </c>
      <c r="D308" s="158" t="s">
        <v>544</v>
      </c>
      <c r="E308" s="158" t="s">
        <v>695</v>
      </c>
      <c r="F308" s="158"/>
      <c r="G308" s="159">
        <v>4216431.7</v>
      </c>
      <c r="H308" s="159">
        <v>5080289.6</v>
      </c>
      <c r="I308" s="159">
        <f>+I309+I312+I315+I318</f>
        <v>5004594.300000001</v>
      </c>
      <c r="J308" s="159">
        <f t="shared" si="5"/>
        <v>98.51001997996337</v>
      </c>
    </row>
    <row r="309" spans="1:10" ht="76.5">
      <c r="A309" s="156">
        <v>299</v>
      </c>
      <c r="B309" s="161" t="s">
        <v>696</v>
      </c>
      <c r="C309" s="158" t="s">
        <v>933</v>
      </c>
      <c r="D309" s="158" t="s">
        <v>544</v>
      </c>
      <c r="E309" s="158" t="s">
        <v>697</v>
      </c>
      <c r="F309" s="158"/>
      <c r="G309" s="159">
        <v>877694</v>
      </c>
      <c r="H309" s="159">
        <v>1480284.03</v>
      </c>
      <c r="I309" s="159">
        <f>+I310</f>
        <v>1479476.04</v>
      </c>
      <c r="J309" s="159">
        <f t="shared" si="5"/>
        <v>99.94541655630778</v>
      </c>
    </row>
    <row r="310" spans="1:10" ht="38.25">
      <c r="A310" s="156">
        <v>300</v>
      </c>
      <c r="B310" s="157" t="s">
        <v>698</v>
      </c>
      <c r="C310" s="158" t="s">
        <v>933</v>
      </c>
      <c r="D310" s="158" t="s">
        <v>544</v>
      </c>
      <c r="E310" s="158" t="s">
        <v>697</v>
      </c>
      <c r="F310" s="158" t="s">
        <v>1140</v>
      </c>
      <c r="G310" s="159">
        <v>877694</v>
      </c>
      <c r="H310" s="159">
        <v>1480284.03</v>
      </c>
      <c r="I310" s="159">
        <f>+I311</f>
        <v>1479476.04</v>
      </c>
      <c r="J310" s="159">
        <f t="shared" si="5"/>
        <v>99.94541655630778</v>
      </c>
    </row>
    <row r="311" spans="1:10" ht="12.75">
      <c r="A311" s="156">
        <v>301</v>
      </c>
      <c r="B311" s="157" t="s">
        <v>700</v>
      </c>
      <c r="C311" s="158" t="s">
        <v>933</v>
      </c>
      <c r="D311" s="158" t="s">
        <v>544</v>
      </c>
      <c r="E311" s="158" t="s">
        <v>697</v>
      </c>
      <c r="F311" s="158" t="s">
        <v>701</v>
      </c>
      <c r="G311" s="159">
        <v>877694</v>
      </c>
      <c r="H311" s="159">
        <v>1480284.03</v>
      </c>
      <c r="I311" s="159">
        <v>1479476.04</v>
      </c>
      <c r="J311" s="159">
        <f t="shared" si="5"/>
        <v>99.94541655630778</v>
      </c>
    </row>
    <row r="312" spans="1:10" ht="89.25">
      <c r="A312" s="156">
        <v>302</v>
      </c>
      <c r="B312" s="161" t="s">
        <v>702</v>
      </c>
      <c r="C312" s="158" t="s">
        <v>933</v>
      </c>
      <c r="D312" s="158" t="s">
        <v>544</v>
      </c>
      <c r="E312" s="158" t="s">
        <v>703</v>
      </c>
      <c r="F312" s="158"/>
      <c r="G312" s="159">
        <v>0</v>
      </c>
      <c r="H312" s="159">
        <v>82582.08</v>
      </c>
      <c r="I312" s="159">
        <f>+I313</f>
        <v>82582.08</v>
      </c>
      <c r="J312" s="159">
        <f t="shared" si="5"/>
        <v>100</v>
      </c>
    </row>
    <row r="313" spans="1:10" ht="38.25">
      <c r="A313" s="156">
        <v>303</v>
      </c>
      <c r="B313" s="157" t="s">
        <v>698</v>
      </c>
      <c r="C313" s="158" t="s">
        <v>933</v>
      </c>
      <c r="D313" s="158" t="s">
        <v>544</v>
      </c>
      <c r="E313" s="158" t="s">
        <v>703</v>
      </c>
      <c r="F313" s="158" t="s">
        <v>1140</v>
      </c>
      <c r="G313" s="159">
        <v>0</v>
      </c>
      <c r="H313" s="159">
        <v>82582.08</v>
      </c>
      <c r="I313" s="159">
        <f>+I314</f>
        <v>82582.08</v>
      </c>
      <c r="J313" s="159">
        <f t="shared" si="5"/>
        <v>100</v>
      </c>
    </row>
    <row r="314" spans="1:10" ht="12.75">
      <c r="A314" s="156">
        <v>304</v>
      </c>
      <c r="B314" s="157" t="s">
        <v>700</v>
      </c>
      <c r="C314" s="158" t="s">
        <v>933</v>
      </c>
      <c r="D314" s="158" t="s">
        <v>544</v>
      </c>
      <c r="E314" s="158" t="s">
        <v>703</v>
      </c>
      <c r="F314" s="158" t="s">
        <v>701</v>
      </c>
      <c r="G314" s="159">
        <v>0</v>
      </c>
      <c r="H314" s="159">
        <v>82582.08</v>
      </c>
      <c r="I314" s="159">
        <v>82582.08</v>
      </c>
      <c r="J314" s="159">
        <f t="shared" si="5"/>
        <v>100</v>
      </c>
    </row>
    <row r="315" spans="1:10" ht="51">
      <c r="A315" s="156">
        <v>305</v>
      </c>
      <c r="B315" s="157" t="s">
        <v>708</v>
      </c>
      <c r="C315" s="158" t="s">
        <v>933</v>
      </c>
      <c r="D315" s="158" t="s">
        <v>544</v>
      </c>
      <c r="E315" s="158" t="s">
        <v>709</v>
      </c>
      <c r="F315" s="158"/>
      <c r="G315" s="159">
        <v>0</v>
      </c>
      <c r="H315" s="159">
        <v>406224</v>
      </c>
      <c r="I315" s="159">
        <f>+I316</f>
        <v>406224</v>
      </c>
      <c r="J315" s="159">
        <f t="shared" si="5"/>
        <v>100</v>
      </c>
    </row>
    <row r="316" spans="1:10" ht="38.25">
      <c r="A316" s="156">
        <v>306</v>
      </c>
      <c r="B316" s="157" t="s">
        <v>698</v>
      </c>
      <c r="C316" s="158" t="s">
        <v>933</v>
      </c>
      <c r="D316" s="158" t="s">
        <v>544</v>
      </c>
      <c r="E316" s="158" t="s">
        <v>709</v>
      </c>
      <c r="F316" s="158" t="s">
        <v>1140</v>
      </c>
      <c r="G316" s="159">
        <v>0</v>
      </c>
      <c r="H316" s="159">
        <v>406224</v>
      </c>
      <c r="I316" s="159">
        <f>+I317</f>
        <v>406224</v>
      </c>
      <c r="J316" s="159">
        <f t="shared" si="5"/>
        <v>100</v>
      </c>
    </row>
    <row r="317" spans="1:10" ht="12.75">
      <c r="A317" s="156">
        <v>307</v>
      </c>
      <c r="B317" s="157" t="s">
        <v>700</v>
      </c>
      <c r="C317" s="158" t="s">
        <v>933</v>
      </c>
      <c r="D317" s="158" t="s">
        <v>544</v>
      </c>
      <c r="E317" s="158" t="s">
        <v>709</v>
      </c>
      <c r="F317" s="158" t="s">
        <v>701</v>
      </c>
      <c r="G317" s="159">
        <v>0</v>
      </c>
      <c r="H317" s="159">
        <v>406224</v>
      </c>
      <c r="I317" s="159">
        <v>406224</v>
      </c>
      <c r="J317" s="159">
        <f t="shared" si="5"/>
        <v>100</v>
      </c>
    </row>
    <row r="318" spans="1:10" ht="63.75">
      <c r="A318" s="156">
        <v>308</v>
      </c>
      <c r="B318" s="157" t="s">
        <v>732</v>
      </c>
      <c r="C318" s="158" t="s">
        <v>933</v>
      </c>
      <c r="D318" s="158" t="s">
        <v>544</v>
      </c>
      <c r="E318" s="158" t="s">
        <v>733</v>
      </c>
      <c r="F318" s="158"/>
      <c r="G318" s="159">
        <v>3338737.7</v>
      </c>
      <c r="H318" s="159">
        <v>3111199.49</v>
      </c>
      <c r="I318" s="159">
        <f>+I319</f>
        <v>3036312.18</v>
      </c>
      <c r="J318" s="159">
        <f t="shared" si="5"/>
        <v>97.59297627038373</v>
      </c>
    </row>
    <row r="319" spans="1:10" ht="38.25">
      <c r="A319" s="156">
        <v>309</v>
      </c>
      <c r="B319" s="157" t="s">
        <v>698</v>
      </c>
      <c r="C319" s="158" t="s">
        <v>933</v>
      </c>
      <c r="D319" s="158" t="s">
        <v>544</v>
      </c>
      <c r="E319" s="158" t="s">
        <v>733</v>
      </c>
      <c r="F319" s="158" t="s">
        <v>1140</v>
      </c>
      <c r="G319" s="159">
        <v>3338737.7</v>
      </c>
      <c r="H319" s="159">
        <v>3111199.49</v>
      </c>
      <c r="I319" s="159">
        <f>+I320</f>
        <v>3036312.18</v>
      </c>
      <c r="J319" s="159">
        <f t="shared" si="5"/>
        <v>97.59297627038373</v>
      </c>
    </row>
    <row r="320" spans="1:10" ht="12.75">
      <c r="A320" s="156">
        <v>310</v>
      </c>
      <c r="B320" s="157" t="s">
        <v>700</v>
      </c>
      <c r="C320" s="158" t="s">
        <v>933</v>
      </c>
      <c r="D320" s="158" t="s">
        <v>544</v>
      </c>
      <c r="E320" s="158" t="s">
        <v>733</v>
      </c>
      <c r="F320" s="158" t="s">
        <v>701</v>
      </c>
      <c r="G320" s="159">
        <v>3338737.7</v>
      </c>
      <c r="H320" s="159">
        <v>3111199.49</v>
      </c>
      <c r="I320" s="159">
        <v>3036312.18</v>
      </c>
      <c r="J320" s="159">
        <f t="shared" si="5"/>
        <v>97.59297627038373</v>
      </c>
    </row>
    <row r="321" spans="1:10" ht="25.5">
      <c r="A321" s="156">
        <v>311</v>
      </c>
      <c r="B321" s="157" t="s">
        <v>766</v>
      </c>
      <c r="C321" s="158" t="s">
        <v>933</v>
      </c>
      <c r="D321" s="158" t="s">
        <v>544</v>
      </c>
      <c r="E321" s="158" t="s">
        <v>767</v>
      </c>
      <c r="F321" s="158"/>
      <c r="G321" s="159">
        <v>2596967.3</v>
      </c>
      <c r="H321" s="159">
        <v>26604660.78</v>
      </c>
      <c r="I321" s="159">
        <f>+I322+I325+I329+I332+I335+I339+I342+I345+I349+I352+I355</f>
        <v>26356066.430000003</v>
      </c>
      <c r="J321" s="159">
        <f t="shared" si="5"/>
        <v>99.06559849773812</v>
      </c>
    </row>
    <row r="322" spans="1:10" ht="76.5">
      <c r="A322" s="156">
        <v>312</v>
      </c>
      <c r="B322" s="157" t="s">
        <v>768</v>
      </c>
      <c r="C322" s="158" t="s">
        <v>933</v>
      </c>
      <c r="D322" s="158" t="s">
        <v>544</v>
      </c>
      <c r="E322" s="158" t="s">
        <v>769</v>
      </c>
      <c r="F322" s="158"/>
      <c r="G322" s="159">
        <v>0</v>
      </c>
      <c r="H322" s="159">
        <v>13636400</v>
      </c>
      <c r="I322" s="159">
        <f>+I323</f>
        <v>13636400</v>
      </c>
      <c r="J322" s="159">
        <f t="shared" si="5"/>
        <v>100</v>
      </c>
    </row>
    <row r="323" spans="1:10" ht="38.25">
      <c r="A323" s="156">
        <v>313</v>
      </c>
      <c r="B323" s="157" t="s">
        <v>698</v>
      </c>
      <c r="C323" s="158" t="s">
        <v>933</v>
      </c>
      <c r="D323" s="158" t="s">
        <v>544</v>
      </c>
      <c r="E323" s="158" t="s">
        <v>769</v>
      </c>
      <c r="F323" s="158" t="s">
        <v>1140</v>
      </c>
      <c r="G323" s="159">
        <v>0</v>
      </c>
      <c r="H323" s="159">
        <v>13636400</v>
      </c>
      <c r="I323" s="159">
        <f>+I324</f>
        <v>13636400</v>
      </c>
      <c r="J323" s="159">
        <f t="shared" si="5"/>
        <v>100</v>
      </c>
    </row>
    <row r="324" spans="1:10" ht="12.75">
      <c r="A324" s="156">
        <v>314</v>
      </c>
      <c r="B324" s="157" t="s">
        <v>700</v>
      </c>
      <c r="C324" s="158" t="s">
        <v>933</v>
      </c>
      <c r="D324" s="158" t="s">
        <v>544</v>
      </c>
      <c r="E324" s="158" t="s">
        <v>769</v>
      </c>
      <c r="F324" s="158" t="s">
        <v>701</v>
      </c>
      <c r="G324" s="159">
        <v>0</v>
      </c>
      <c r="H324" s="159">
        <v>13636400</v>
      </c>
      <c r="I324" s="159">
        <v>13636400</v>
      </c>
      <c r="J324" s="159">
        <f t="shared" si="5"/>
        <v>100</v>
      </c>
    </row>
    <row r="325" spans="1:10" ht="63.75">
      <c r="A325" s="156">
        <v>315</v>
      </c>
      <c r="B325" s="157" t="s">
        <v>770</v>
      </c>
      <c r="C325" s="158" t="s">
        <v>933</v>
      </c>
      <c r="D325" s="158" t="s">
        <v>544</v>
      </c>
      <c r="E325" s="158" t="s">
        <v>771</v>
      </c>
      <c r="F325" s="158"/>
      <c r="G325" s="159">
        <v>0</v>
      </c>
      <c r="H325" s="159">
        <v>3777200</v>
      </c>
      <c r="I325" s="159">
        <f>+I326</f>
        <v>3777200</v>
      </c>
      <c r="J325" s="159">
        <f t="shared" si="5"/>
        <v>100</v>
      </c>
    </row>
    <row r="326" spans="1:10" ht="38.25">
      <c r="A326" s="156">
        <v>316</v>
      </c>
      <c r="B326" s="157" t="s">
        <v>698</v>
      </c>
      <c r="C326" s="158" t="s">
        <v>933</v>
      </c>
      <c r="D326" s="158" t="s">
        <v>544</v>
      </c>
      <c r="E326" s="158" t="s">
        <v>771</v>
      </c>
      <c r="F326" s="158" t="s">
        <v>1140</v>
      </c>
      <c r="G326" s="159">
        <v>0</v>
      </c>
      <c r="H326" s="159">
        <v>3777200</v>
      </c>
      <c r="I326" s="159">
        <f>+I327+I328</f>
        <v>3777200</v>
      </c>
      <c r="J326" s="159">
        <f t="shared" si="5"/>
        <v>100</v>
      </c>
    </row>
    <row r="327" spans="1:10" ht="12.75">
      <c r="A327" s="156">
        <v>317</v>
      </c>
      <c r="B327" s="157" t="s">
        <v>699</v>
      </c>
      <c r="C327" s="158" t="s">
        <v>933</v>
      </c>
      <c r="D327" s="158" t="s">
        <v>544</v>
      </c>
      <c r="E327" s="158" t="s">
        <v>771</v>
      </c>
      <c r="F327" s="158" t="s">
        <v>1141</v>
      </c>
      <c r="G327" s="159">
        <v>0</v>
      </c>
      <c r="H327" s="159">
        <v>2144320.92</v>
      </c>
      <c r="I327" s="159">
        <v>2144320.92</v>
      </c>
      <c r="J327" s="159">
        <f t="shared" si="5"/>
        <v>100</v>
      </c>
    </row>
    <row r="328" spans="1:10" ht="12.75">
      <c r="A328" s="156">
        <v>318</v>
      </c>
      <c r="B328" s="157" t="s">
        <v>700</v>
      </c>
      <c r="C328" s="158" t="s">
        <v>933</v>
      </c>
      <c r="D328" s="158" t="s">
        <v>544</v>
      </c>
      <c r="E328" s="158" t="s">
        <v>771</v>
      </c>
      <c r="F328" s="158" t="s">
        <v>701</v>
      </c>
      <c r="G328" s="159">
        <v>0</v>
      </c>
      <c r="H328" s="159">
        <v>1632879.08</v>
      </c>
      <c r="I328" s="159">
        <v>1632879.08</v>
      </c>
      <c r="J328" s="159">
        <f t="shared" si="5"/>
        <v>100</v>
      </c>
    </row>
    <row r="329" spans="1:10" ht="114.75">
      <c r="A329" s="156">
        <v>319</v>
      </c>
      <c r="B329" s="161" t="s">
        <v>772</v>
      </c>
      <c r="C329" s="158" t="s">
        <v>933</v>
      </c>
      <c r="D329" s="158" t="s">
        <v>544</v>
      </c>
      <c r="E329" s="158" t="s">
        <v>773</v>
      </c>
      <c r="F329" s="158"/>
      <c r="G329" s="159">
        <v>0</v>
      </c>
      <c r="H329" s="159">
        <v>966200</v>
      </c>
      <c r="I329" s="159">
        <f>+I330</f>
        <v>755496.42</v>
      </c>
      <c r="J329" s="159">
        <f t="shared" si="5"/>
        <v>78.19255019664666</v>
      </c>
    </row>
    <row r="330" spans="1:10" ht="38.25">
      <c r="A330" s="156">
        <v>320</v>
      </c>
      <c r="B330" s="157" t="s">
        <v>698</v>
      </c>
      <c r="C330" s="158" t="s">
        <v>933</v>
      </c>
      <c r="D330" s="158" t="s">
        <v>544</v>
      </c>
      <c r="E330" s="158" t="s">
        <v>773</v>
      </c>
      <c r="F330" s="158" t="s">
        <v>1140</v>
      </c>
      <c r="G330" s="159">
        <v>0</v>
      </c>
      <c r="H330" s="159">
        <v>966200</v>
      </c>
      <c r="I330" s="159">
        <f>+I331</f>
        <v>755496.42</v>
      </c>
      <c r="J330" s="159">
        <f t="shared" si="5"/>
        <v>78.19255019664666</v>
      </c>
    </row>
    <row r="331" spans="1:10" ht="12.75">
      <c r="A331" s="156">
        <v>321</v>
      </c>
      <c r="B331" s="157" t="s">
        <v>700</v>
      </c>
      <c r="C331" s="158" t="s">
        <v>933</v>
      </c>
      <c r="D331" s="158" t="s">
        <v>544</v>
      </c>
      <c r="E331" s="158" t="s">
        <v>773</v>
      </c>
      <c r="F331" s="158" t="s">
        <v>701</v>
      </c>
      <c r="G331" s="159">
        <v>0</v>
      </c>
      <c r="H331" s="159">
        <v>966200</v>
      </c>
      <c r="I331" s="159">
        <v>755496.42</v>
      </c>
      <c r="J331" s="159">
        <f t="shared" si="5"/>
        <v>78.19255019664666</v>
      </c>
    </row>
    <row r="332" spans="1:10" ht="63.75">
      <c r="A332" s="156">
        <v>322</v>
      </c>
      <c r="B332" s="157" t="s">
        <v>774</v>
      </c>
      <c r="C332" s="158" t="s">
        <v>933</v>
      </c>
      <c r="D332" s="158" t="s">
        <v>544</v>
      </c>
      <c r="E332" s="158" t="s">
        <v>775</v>
      </c>
      <c r="F332" s="158"/>
      <c r="G332" s="159">
        <v>0</v>
      </c>
      <c r="H332" s="159">
        <v>3825100</v>
      </c>
      <c r="I332" s="159">
        <f>+I333</f>
        <v>3825100</v>
      </c>
      <c r="J332" s="159">
        <f aca="true" t="shared" si="6" ref="J332:J395">+I332/H332*100</f>
        <v>100</v>
      </c>
    </row>
    <row r="333" spans="1:10" ht="38.25">
      <c r="A333" s="156">
        <v>323</v>
      </c>
      <c r="B333" s="157" t="s">
        <v>698</v>
      </c>
      <c r="C333" s="158" t="s">
        <v>933</v>
      </c>
      <c r="D333" s="158" t="s">
        <v>544</v>
      </c>
      <c r="E333" s="158" t="s">
        <v>775</v>
      </c>
      <c r="F333" s="158" t="s">
        <v>1140</v>
      </c>
      <c r="G333" s="159">
        <v>0</v>
      </c>
      <c r="H333" s="159">
        <v>3825100</v>
      </c>
      <c r="I333" s="159">
        <f>+I334</f>
        <v>3825100</v>
      </c>
      <c r="J333" s="159">
        <f t="shared" si="6"/>
        <v>100</v>
      </c>
    </row>
    <row r="334" spans="1:10" ht="12.75">
      <c r="A334" s="156">
        <v>324</v>
      </c>
      <c r="B334" s="157" t="s">
        <v>700</v>
      </c>
      <c r="C334" s="158" t="s">
        <v>933</v>
      </c>
      <c r="D334" s="158" t="s">
        <v>544</v>
      </c>
      <c r="E334" s="158" t="s">
        <v>775</v>
      </c>
      <c r="F334" s="158" t="s">
        <v>701</v>
      </c>
      <c r="G334" s="159">
        <v>0</v>
      </c>
      <c r="H334" s="159">
        <v>3825100</v>
      </c>
      <c r="I334" s="159">
        <v>3825100</v>
      </c>
      <c r="J334" s="159">
        <f t="shared" si="6"/>
        <v>100</v>
      </c>
    </row>
    <row r="335" spans="1:10" ht="51">
      <c r="A335" s="156">
        <v>325</v>
      </c>
      <c r="B335" s="157" t="s">
        <v>776</v>
      </c>
      <c r="C335" s="158" t="s">
        <v>933</v>
      </c>
      <c r="D335" s="158" t="s">
        <v>544</v>
      </c>
      <c r="E335" s="158" t="s">
        <v>777</v>
      </c>
      <c r="F335" s="158"/>
      <c r="G335" s="159">
        <v>928200</v>
      </c>
      <c r="H335" s="159">
        <v>958600</v>
      </c>
      <c r="I335" s="159">
        <f>+I336</f>
        <v>958600</v>
      </c>
      <c r="J335" s="159">
        <f t="shared" si="6"/>
        <v>100</v>
      </c>
    </row>
    <row r="336" spans="1:10" ht="38.25">
      <c r="A336" s="156">
        <v>326</v>
      </c>
      <c r="B336" s="157" t="s">
        <v>698</v>
      </c>
      <c r="C336" s="158" t="s">
        <v>933</v>
      </c>
      <c r="D336" s="158" t="s">
        <v>544</v>
      </c>
      <c r="E336" s="158" t="s">
        <v>777</v>
      </c>
      <c r="F336" s="158" t="s">
        <v>1140</v>
      </c>
      <c r="G336" s="159">
        <v>928200</v>
      </c>
      <c r="H336" s="159">
        <v>958600</v>
      </c>
      <c r="I336" s="159">
        <f>+I337+I338</f>
        <v>958600</v>
      </c>
      <c r="J336" s="159">
        <f t="shared" si="6"/>
        <v>100</v>
      </c>
    </row>
    <row r="337" spans="1:10" ht="12.75">
      <c r="A337" s="156">
        <v>327</v>
      </c>
      <c r="B337" s="157" t="s">
        <v>699</v>
      </c>
      <c r="C337" s="158" t="s">
        <v>933</v>
      </c>
      <c r="D337" s="158" t="s">
        <v>544</v>
      </c>
      <c r="E337" s="158" t="s">
        <v>777</v>
      </c>
      <c r="F337" s="158" t="s">
        <v>1141</v>
      </c>
      <c r="G337" s="159">
        <v>83602.1</v>
      </c>
      <c r="H337" s="159">
        <v>103042.1</v>
      </c>
      <c r="I337" s="159">
        <v>103042.1</v>
      </c>
      <c r="J337" s="159">
        <f t="shared" si="6"/>
        <v>100</v>
      </c>
    </row>
    <row r="338" spans="1:10" ht="12.75">
      <c r="A338" s="156">
        <v>328</v>
      </c>
      <c r="B338" s="157" t="s">
        <v>700</v>
      </c>
      <c r="C338" s="158" t="s">
        <v>933</v>
      </c>
      <c r="D338" s="158" t="s">
        <v>544</v>
      </c>
      <c r="E338" s="158" t="s">
        <v>777</v>
      </c>
      <c r="F338" s="158" t="s">
        <v>701</v>
      </c>
      <c r="G338" s="159">
        <v>844597.9</v>
      </c>
      <c r="H338" s="159">
        <v>855557.9</v>
      </c>
      <c r="I338" s="159">
        <v>855557.9</v>
      </c>
      <c r="J338" s="159">
        <f t="shared" si="6"/>
        <v>100</v>
      </c>
    </row>
    <row r="339" spans="1:10" ht="63.75">
      <c r="A339" s="156">
        <v>329</v>
      </c>
      <c r="B339" s="157" t="s">
        <v>778</v>
      </c>
      <c r="C339" s="158" t="s">
        <v>933</v>
      </c>
      <c r="D339" s="158" t="s">
        <v>544</v>
      </c>
      <c r="E339" s="158" t="s">
        <v>779</v>
      </c>
      <c r="F339" s="158"/>
      <c r="G339" s="159">
        <v>0</v>
      </c>
      <c r="H339" s="159">
        <v>37502.6</v>
      </c>
      <c r="I339" s="159">
        <f>+I340</f>
        <v>0</v>
      </c>
      <c r="J339" s="159">
        <f t="shared" si="6"/>
        <v>0</v>
      </c>
    </row>
    <row r="340" spans="1:10" ht="38.25">
      <c r="A340" s="156">
        <v>330</v>
      </c>
      <c r="B340" s="157" t="s">
        <v>698</v>
      </c>
      <c r="C340" s="158" t="s">
        <v>933</v>
      </c>
      <c r="D340" s="158" t="s">
        <v>544</v>
      </c>
      <c r="E340" s="158" t="s">
        <v>779</v>
      </c>
      <c r="F340" s="158" t="s">
        <v>1140</v>
      </c>
      <c r="G340" s="159">
        <v>0</v>
      </c>
      <c r="H340" s="159">
        <v>37502.6</v>
      </c>
      <c r="I340" s="159">
        <f>+I341</f>
        <v>0</v>
      </c>
      <c r="J340" s="159">
        <f t="shared" si="6"/>
        <v>0</v>
      </c>
    </row>
    <row r="341" spans="1:10" ht="12.75">
      <c r="A341" s="156">
        <v>331</v>
      </c>
      <c r="B341" s="157" t="s">
        <v>700</v>
      </c>
      <c r="C341" s="158" t="s">
        <v>933</v>
      </c>
      <c r="D341" s="158" t="s">
        <v>544</v>
      </c>
      <c r="E341" s="158" t="s">
        <v>779</v>
      </c>
      <c r="F341" s="158" t="s">
        <v>701</v>
      </c>
      <c r="G341" s="159">
        <v>0</v>
      </c>
      <c r="H341" s="159">
        <v>37502.6</v>
      </c>
      <c r="I341" s="159">
        <v>0</v>
      </c>
      <c r="J341" s="159">
        <f t="shared" si="6"/>
        <v>0</v>
      </c>
    </row>
    <row r="342" spans="1:10" ht="89.25">
      <c r="A342" s="156">
        <v>332</v>
      </c>
      <c r="B342" s="161" t="s">
        <v>780</v>
      </c>
      <c r="C342" s="158" t="s">
        <v>933</v>
      </c>
      <c r="D342" s="158" t="s">
        <v>544</v>
      </c>
      <c r="E342" s="158" t="s">
        <v>781</v>
      </c>
      <c r="F342" s="158"/>
      <c r="G342" s="159">
        <v>0</v>
      </c>
      <c r="H342" s="159">
        <v>136364</v>
      </c>
      <c r="I342" s="159">
        <f>+I343</f>
        <v>136364</v>
      </c>
      <c r="J342" s="159">
        <f t="shared" si="6"/>
        <v>100</v>
      </c>
    </row>
    <row r="343" spans="1:10" ht="38.25">
      <c r="A343" s="156">
        <v>333</v>
      </c>
      <c r="B343" s="157" t="s">
        <v>698</v>
      </c>
      <c r="C343" s="158" t="s">
        <v>933</v>
      </c>
      <c r="D343" s="158" t="s">
        <v>544</v>
      </c>
      <c r="E343" s="158" t="s">
        <v>781</v>
      </c>
      <c r="F343" s="158" t="s">
        <v>1140</v>
      </c>
      <c r="G343" s="159">
        <v>0</v>
      </c>
      <c r="H343" s="159">
        <v>136364</v>
      </c>
      <c r="I343" s="159">
        <f>+I344</f>
        <v>136364</v>
      </c>
      <c r="J343" s="159">
        <f t="shared" si="6"/>
        <v>100</v>
      </c>
    </row>
    <row r="344" spans="1:10" ht="12.75">
      <c r="A344" s="156">
        <v>334</v>
      </c>
      <c r="B344" s="157" t="s">
        <v>700</v>
      </c>
      <c r="C344" s="158" t="s">
        <v>933</v>
      </c>
      <c r="D344" s="158" t="s">
        <v>544</v>
      </c>
      <c r="E344" s="158" t="s">
        <v>781</v>
      </c>
      <c r="F344" s="158" t="s">
        <v>701</v>
      </c>
      <c r="G344" s="159">
        <v>0</v>
      </c>
      <c r="H344" s="159">
        <v>136364</v>
      </c>
      <c r="I344" s="159">
        <v>136364</v>
      </c>
      <c r="J344" s="159">
        <f t="shared" si="6"/>
        <v>100</v>
      </c>
    </row>
    <row r="345" spans="1:10" ht="76.5">
      <c r="A345" s="156">
        <v>335</v>
      </c>
      <c r="B345" s="157" t="s">
        <v>782</v>
      </c>
      <c r="C345" s="158" t="s">
        <v>933</v>
      </c>
      <c r="D345" s="158" t="s">
        <v>544</v>
      </c>
      <c r="E345" s="158" t="s">
        <v>783</v>
      </c>
      <c r="F345" s="158"/>
      <c r="G345" s="159">
        <v>3924.3</v>
      </c>
      <c r="H345" s="159">
        <v>1619933.78</v>
      </c>
      <c r="I345" s="159">
        <f>+I346</f>
        <v>1619933.78</v>
      </c>
      <c r="J345" s="159">
        <f t="shared" si="6"/>
        <v>100</v>
      </c>
    </row>
    <row r="346" spans="1:10" ht="38.25">
      <c r="A346" s="156">
        <v>336</v>
      </c>
      <c r="B346" s="157" t="s">
        <v>698</v>
      </c>
      <c r="C346" s="158" t="s">
        <v>933</v>
      </c>
      <c r="D346" s="158" t="s">
        <v>544</v>
      </c>
      <c r="E346" s="158" t="s">
        <v>783</v>
      </c>
      <c r="F346" s="158" t="s">
        <v>1140</v>
      </c>
      <c r="G346" s="159">
        <v>3924.3</v>
      </c>
      <c r="H346" s="159">
        <v>1619933.78</v>
      </c>
      <c r="I346" s="159">
        <f>+I347+I348</f>
        <v>1619933.78</v>
      </c>
      <c r="J346" s="159">
        <f t="shared" si="6"/>
        <v>100</v>
      </c>
    </row>
    <row r="347" spans="1:10" ht="12.75">
      <c r="A347" s="156">
        <v>337</v>
      </c>
      <c r="B347" s="157" t="s">
        <v>699</v>
      </c>
      <c r="C347" s="158" t="s">
        <v>933</v>
      </c>
      <c r="D347" s="158" t="s">
        <v>544</v>
      </c>
      <c r="E347" s="158" t="s">
        <v>783</v>
      </c>
      <c r="F347" s="158" t="s">
        <v>1141</v>
      </c>
      <c r="G347" s="159">
        <v>2221.8</v>
      </c>
      <c r="H347" s="159">
        <v>918837.78</v>
      </c>
      <c r="I347" s="159">
        <v>918837.78</v>
      </c>
      <c r="J347" s="159">
        <f t="shared" si="6"/>
        <v>100</v>
      </c>
    </row>
    <row r="348" spans="1:10" ht="12.75">
      <c r="A348" s="156">
        <v>338</v>
      </c>
      <c r="B348" s="157" t="s">
        <v>700</v>
      </c>
      <c r="C348" s="158" t="s">
        <v>933</v>
      </c>
      <c r="D348" s="158" t="s">
        <v>544</v>
      </c>
      <c r="E348" s="158" t="s">
        <v>783</v>
      </c>
      <c r="F348" s="158" t="s">
        <v>701</v>
      </c>
      <c r="G348" s="159">
        <v>1702.5</v>
      </c>
      <c r="H348" s="159">
        <v>701096</v>
      </c>
      <c r="I348" s="159">
        <v>701096</v>
      </c>
      <c r="J348" s="159">
        <f t="shared" si="6"/>
        <v>100</v>
      </c>
    </row>
    <row r="349" spans="1:10" ht="102">
      <c r="A349" s="156">
        <v>339</v>
      </c>
      <c r="B349" s="161" t="s">
        <v>784</v>
      </c>
      <c r="C349" s="158" t="s">
        <v>933</v>
      </c>
      <c r="D349" s="158" t="s">
        <v>544</v>
      </c>
      <c r="E349" s="158" t="s">
        <v>785</v>
      </c>
      <c r="F349" s="158"/>
      <c r="G349" s="159">
        <v>1664143</v>
      </c>
      <c r="H349" s="159">
        <v>0</v>
      </c>
      <c r="I349" s="159">
        <f>+I350</f>
        <v>0</v>
      </c>
      <c r="J349" s="159">
        <v>0</v>
      </c>
    </row>
    <row r="350" spans="1:10" ht="38.25">
      <c r="A350" s="156">
        <v>340</v>
      </c>
      <c r="B350" s="157" t="s">
        <v>698</v>
      </c>
      <c r="C350" s="158" t="s">
        <v>933</v>
      </c>
      <c r="D350" s="158" t="s">
        <v>544</v>
      </c>
      <c r="E350" s="158" t="s">
        <v>785</v>
      </c>
      <c r="F350" s="158" t="s">
        <v>1140</v>
      </c>
      <c r="G350" s="159">
        <v>1664143</v>
      </c>
      <c r="H350" s="159">
        <v>0</v>
      </c>
      <c r="I350" s="159">
        <f>+I351</f>
        <v>0</v>
      </c>
      <c r="J350" s="159">
        <v>0</v>
      </c>
    </row>
    <row r="351" spans="1:10" ht="12.75">
      <c r="A351" s="156">
        <v>341</v>
      </c>
      <c r="B351" s="157" t="s">
        <v>700</v>
      </c>
      <c r="C351" s="158" t="s">
        <v>933</v>
      </c>
      <c r="D351" s="158" t="s">
        <v>544</v>
      </c>
      <c r="E351" s="158" t="s">
        <v>785</v>
      </c>
      <c r="F351" s="158" t="s">
        <v>701</v>
      </c>
      <c r="G351" s="159">
        <v>1664143</v>
      </c>
      <c r="H351" s="159">
        <v>0</v>
      </c>
      <c r="I351" s="159">
        <v>0</v>
      </c>
      <c r="J351" s="159">
        <v>0</v>
      </c>
    </row>
    <row r="352" spans="1:10" ht="127.5">
      <c r="A352" s="156">
        <v>342</v>
      </c>
      <c r="B352" s="161" t="s">
        <v>786</v>
      </c>
      <c r="C352" s="158" t="s">
        <v>933</v>
      </c>
      <c r="D352" s="158" t="s">
        <v>544</v>
      </c>
      <c r="E352" s="158" t="s">
        <v>787</v>
      </c>
      <c r="F352" s="158"/>
      <c r="G352" s="159">
        <v>700</v>
      </c>
      <c r="H352" s="159">
        <v>1144.4</v>
      </c>
      <c r="I352" s="159">
        <f>+I353</f>
        <v>756.23</v>
      </c>
      <c r="J352" s="159">
        <f t="shared" si="6"/>
        <v>66.08091576371898</v>
      </c>
    </row>
    <row r="353" spans="1:10" ht="38.25">
      <c r="A353" s="156">
        <v>343</v>
      </c>
      <c r="B353" s="157" t="s">
        <v>698</v>
      </c>
      <c r="C353" s="158" t="s">
        <v>933</v>
      </c>
      <c r="D353" s="158" t="s">
        <v>544</v>
      </c>
      <c r="E353" s="158" t="s">
        <v>787</v>
      </c>
      <c r="F353" s="158" t="s">
        <v>1140</v>
      </c>
      <c r="G353" s="159">
        <v>700</v>
      </c>
      <c r="H353" s="159">
        <v>1144.4</v>
      </c>
      <c r="I353" s="159">
        <f>+I354</f>
        <v>756.23</v>
      </c>
      <c r="J353" s="159">
        <f t="shared" si="6"/>
        <v>66.08091576371898</v>
      </c>
    </row>
    <row r="354" spans="1:10" ht="12.75">
      <c r="A354" s="156">
        <v>344</v>
      </c>
      <c r="B354" s="157" t="s">
        <v>700</v>
      </c>
      <c r="C354" s="158" t="s">
        <v>933</v>
      </c>
      <c r="D354" s="158" t="s">
        <v>544</v>
      </c>
      <c r="E354" s="158" t="s">
        <v>787</v>
      </c>
      <c r="F354" s="158" t="s">
        <v>701</v>
      </c>
      <c r="G354" s="159">
        <v>700</v>
      </c>
      <c r="H354" s="159">
        <v>1144.4</v>
      </c>
      <c r="I354" s="159">
        <v>756.23</v>
      </c>
      <c r="J354" s="159">
        <f t="shared" si="6"/>
        <v>66.08091576371898</v>
      </c>
    </row>
    <row r="355" spans="1:10" ht="63.75">
      <c r="A355" s="156">
        <v>345</v>
      </c>
      <c r="B355" s="157" t="s">
        <v>788</v>
      </c>
      <c r="C355" s="158" t="s">
        <v>933</v>
      </c>
      <c r="D355" s="158" t="s">
        <v>544</v>
      </c>
      <c r="E355" s="158" t="s">
        <v>789</v>
      </c>
      <c r="F355" s="158"/>
      <c r="G355" s="159">
        <v>0</v>
      </c>
      <c r="H355" s="159">
        <v>1646216</v>
      </c>
      <c r="I355" s="159">
        <f>+I356</f>
        <v>1646216</v>
      </c>
      <c r="J355" s="159">
        <f t="shared" si="6"/>
        <v>100</v>
      </c>
    </row>
    <row r="356" spans="1:10" ht="38.25">
      <c r="A356" s="156">
        <v>346</v>
      </c>
      <c r="B356" s="157" t="s">
        <v>698</v>
      </c>
      <c r="C356" s="158" t="s">
        <v>933</v>
      </c>
      <c r="D356" s="158" t="s">
        <v>544</v>
      </c>
      <c r="E356" s="158" t="s">
        <v>789</v>
      </c>
      <c r="F356" s="158" t="s">
        <v>1140</v>
      </c>
      <c r="G356" s="159">
        <v>0</v>
      </c>
      <c r="H356" s="159">
        <v>1646216</v>
      </c>
      <c r="I356" s="159">
        <f>+I357</f>
        <v>1646216</v>
      </c>
      <c r="J356" s="159">
        <f t="shared" si="6"/>
        <v>100</v>
      </c>
    </row>
    <row r="357" spans="1:10" ht="12.75">
      <c r="A357" s="156">
        <v>347</v>
      </c>
      <c r="B357" s="157" t="s">
        <v>700</v>
      </c>
      <c r="C357" s="158" t="s">
        <v>933</v>
      </c>
      <c r="D357" s="158" t="s">
        <v>544</v>
      </c>
      <c r="E357" s="158" t="s">
        <v>789</v>
      </c>
      <c r="F357" s="158" t="s">
        <v>701</v>
      </c>
      <c r="G357" s="159">
        <v>0</v>
      </c>
      <c r="H357" s="159">
        <v>1646216</v>
      </c>
      <c r="I357" s="159">
        <v>1646216</v>
      </c>
      <c r="J357" s="159">
        <f t="shared" si="6"/>
        <v>100</v>
      </c>
    </row>
    <row r="358" spans="1:10" ht="12.75">
      <c r="A358" s="156">
        <v>348</v>
      </c>
      <c r="B358" s="157" t="s">
        <v>545</v>
      </c>
      <c r="C358" s="158" t="s">
        <v>933</v>
      </c>
      <c r="D358" s="158" t="s">
        <v>546</v>
      </c>
      <c r="E358" s="158"/>
      <c r="F358" s="158"/>
      <c r="G358" s="159">
        <v>36202585</v>
      </c>
      <c r="H358" s="159">
        <v>36510392.45</v>
      </c>
      <c r="I358" s="159">
        <f>+I359</f>
        <v>36000426.63</v>
      </c>
      <c r="J358" s="159">
        <f t="shared" si="6"/>
        <v>98.60323106441984</v>
      </c>
    </row>
    <row r="359" spans="1:10" ht="51">
      <c r="A359" s="156">
        <v>349</v>
      </c>
      <c r="B359" s="157" t="s">
        <v>692</v>
      </c>
      <c r="C359" s="158" t="s">
        <v>933</v>
      </c>
      <c r="D359" s="158" t="s">
        <v>546</v>
      </c>
      <c r="E359" s="158" t="s">
        <v>693</v>
      </c>
      <c r="F359" s="158"/>
      <c r="G359" s="159">
        <v>36202585</v>
      </c>
      <c r="H359" s="159">
        <v>36510392.45</v>
      </c>
      <c r="I359" s="159">
        <f>+I360+I367+I371</f>
        <v>36000426.63</v>
      </c>
      <c r="J359" s="159">
        <f t="shared" si="6"/>
        <v>98.60323106441984</v>
      </c>
    </row>
    <row r="360" spans="1:10" ht="25.5">
      <c r="A360" s="156">
        <v>350</v>
      </c>
      <c r="B360" s="157" t="s">
        <v>694</v>
      </c>
      <c r="C360" s="158" t="s">
        <v>933</v>
      </c>
      <c r="D360" s="158" t="s">
        <v>546</v>
      </c>
      <c r="E360" s="158" t="s">
        <v>695</v>
      </c>
      <c r="F360" s="158"/>
      <c r="G360" s="159">
        <v>650659</v>
      </c>
      <c r="H360" s="159">
        <v>682956.84</v>
      </c>
      <c r="I360" s="159">
        <f>+I361+I364</f>
        <v>682851.24</v>
      </c>
      <c r="J360" s="159">
        <f t="shared" si="6"/>
        <v>99.9845378223315</v>
      </c>
    </row>
    <row r="361" spans="1:10" ht="76.5">
      <c r="A361" s="156">
        <v>351</v>
      </c>
      <c r="B361" s="161" t="s">
        <v>696</v>
      </c>
      <c r="C361" s="158" t="s">
        <v>933</v>
      </c>
      <c r="D361" s="158" t="s">
        <v>546</v>
      </c>
      <c r="E361" s="158" t="s">
        <v>697</v>
      </c>
      <c r="F361" s="158"/>
      <c r="G361" s="159">
        <v>650659</v>
      </c>
      <c r="H361" s="159">
        <v>635838.84</v>
      </c>
      <c r="I361" s="159">
        <f>+I362</f>
        <v>635733.85</v>
      </c>
      <c r="J361" s="159">
        <f t="shared" si="6"/>
        <v>99.98348795427471</v>
      </c>
    </row>
    <row r="362" spans="1:10" ht="38.25">
      <c r="A362" s="156">
        <v>352</v>
      </c>
      <c r="B362" s="157" t="s">
        <v>698</v>
      </c>
      <c r="C362" s="158" t="s">
        <v>933</v>
      </c>
      <c r="D362" s="158" t="s">
        <v>546</v>
      </c>
      <c r="E362" s="158" t="s">
        <v>697</v>
      </c>
      <c r="F362" s="158" t="s">
        <v>1140</v>
      </c>
      <c r="G362" s="159">
        <v>650659</v>
      </c>
      <c r="H362" s="159">
        <v>635838.84</v>
      </c>
      <c r="I362" s="159">
        <f>+I363</f>
        <v>635733.85</v>
      </c>
      <c r="J362" s="159">
        <f t="shared" si="6"/>
        <v>99.98348795427471</v>
      </c>
    </row>
    <row r="363" spans="1:10" ht="12.75">
      <c r="A363" s="156">
        <v>353</v>
      </c>
      <c r="B363" s="157" t="s">
        <v>699</v>
      </c>
      <c r="C363" s="158" t="s">
        <v>933</v>
      </c>
      <c r="D363" s="158" t="s">
        <v>546</v>
      </c>
      <c r="E363" s="158" t="s">
        <v>697</v>
      </c>
      <c r="F363" s="158" t="s">
        <v>1141</v>
      </c>
      <c r="G363" s="159">
        <v>650659</v>
      </c>
      <c r="H363" s="159">
        <v>635838.84</v>
      </c>
      <c r="I363" s="159">
        <v>635733.85</v>
      </c>
      <c r="J363" s="159">
        <f t="shared" si="6"/>
        <v>99.98348795427471</v>
      </c>
    </row>
    <row r="364" spans="1:10" ht="89.25">
      <c r="A364" s="156">
        <v>354</v>
      </c>
      <c r="B364" s="161" t="s">
        <v>702</v>
      </c>
      <c r="C364" s="158" t="s">
        <v>933</v>
      </c>
      <c r="D364" s="158" t="s">
        <v>546</v>
      </c>
      <c r="E364" s="158" t="s">
        <v>703</v>
      </c>
      <c r="F364" s="158"/>
      <c r="G364" s="159">
        <v>0</v>
      </c>
      <c r="H364" s="159">
        <v>47118</v>
      </c>
      <c r="I364" s="159">
        <f>+I365</f>
        <v>47117.39</v>
      </c>
      <c r="J364" s="159">
        <f t="shared" si="6"/>
        <v>99.99870537798718</v>
      </c>
    </row>
    <row r="365" spans="1:10" ht="38.25">
      <c r="A365" s="156">
        <v>355</v>
      </c>
      <c r="B365" s="157" t="s">
        <v>698</v>
      </c>
      <c r="C365" s="158" t="s">
        <v>933</v>
      </c>
      <c r="D365" s="158" t="s">
        <v>546</v>
      </c>
      <c r="E365" s="158" t="s">
        <v>703</v>
      </c>
      <c r="F365" s="158" t="s">
        <v>1140</v>
      </c>
      <c r="G365" s="159">
        <v>0</v>
      </c>
      <c r="H365" s="159">
        <v>47118</v>
      </c>
      <c r="I365" s="159">
        <f>+I366</f>
        <v>47117.39</v>
      </c>
      <c r="J365" s="159">
        <f t="shared" si="6"/>
        <v>99.99870537798718</v>
      </c>
    </row>
    <row r="366" spans="1:10" ht="12.75">
      <c r="A366" s="156">
        <v>356</v>
      </c>
      <c r="B366" s="157" t="s">
        <v>699</v>
      </c>
      <c r="C366" s="158" t="s">
        <v>933</v>
      </c>
      <c r="D366" s="158" t="s">
        <v>546</v>
      </c>
      <c r="E366" s="158" t="s">
        <v>703</v>
      </c>
      <c r="F366" s="158" t="s">
        <v>1141</v>
      </c>
      <c r="G366" s="159">
        <v>0</v>
      </c>
      <c r="H366" s="159">
        <v>47118</v>
      </c>
      <c r="I366" s="159">
        <v>47117.39</v>
      </c>
      <c r="J366" s="159">
        <f t="shared" si="6"/>
        <v>99.99870537798718</v>
      </c>
    </row>
    <row r="367" spans="1:10" ht="25.5">
      <c r="A367" s="156">
        <v>357</v>
      </c>
      <c r="B367" s="157" t="s">
        <v>756</v>
      </c>
      <c r="C367" s="158" t="s">
        <v>933</v>
      </c>
      <c r="D367" s="158" t="s">
        <v>546</v>
      </c>
      <c r="E367" s="158" t="s">
        <v>757</v>
      </c>
      <c r="F367" s="158"/>
      <c r="G367" s="159">
        <v>46000</v>
      </c>
      <c r="H367" s="159">
        <v>46000</v>
      </c>
      <c r="I367" s="159">
        <f>+I368</f>
        <v>46000</v>
      </c>
      <c r="J367" s="159">
        <f t="shared" si="6"/>
        <v>100</v>
      </c>
    </row>
    <row r="368" spans="1:10" ht="38.25">
      <c r="A368" s="156">
        <v>358</v>
      </c>
      <c r="B368" s="157" t="s">
        <v>790</v>
      </c>
      <c r="C368" s="158" t="s">
        <v>933</v>
      </c>
      <c r="D368" s="158" t="s">
        <v>546</v>
      </c>
      <c r="E368" s="158" t="s">
        <v>791</v>
      </c>
      <c r="F368" s="158"/>
      <c r="G368" s="159">
        <v>46000</v>
      </c>
      <c r="H368" s="159">
        <v>46000</v>
      </c>
      <c r="I368" s="159">
        <f>+I369</f>
        <v>46000</v>
      </c>
      <c r="J368" s="159">
        <f t="shared" si="6"/>
        <v>100</v>
      </c>
    </row>
    <row r="369" spans="1:10" ht="38.25">
      <c r="A369" s="156">
        <v>359</v>
      </c>
      <c r="B369" s="157" t="s">
        <v>698</v>
      </c>
      <c r="C369" s="158" t="s">
        <v>933</v>
      </c>
      <c r="D369" s="158" t="s">
        <v>546</v>
      </c>
      <c r="E369" s="158" t="s">
        <v>791</v>
      </c>
      <c r="F369" s="158" t="s">
        <v>1140</v>
      </c>
      <c r="G369" s="159">
        <v>46000</v>
      </c>
      <c r="H369" s="159">
        <v>46000</v>
      </c>
      <c r="I369" s="159">
        <f>+I370</f>
        <v>46000</v>
      </c>
      <c r="J369" s="159">
        <f t="shared" si="6"/>
        <v>100</v>
      </c>
    </row>
    <row r="370" spans="1:10" ht="12.75">
      <c r="A370" s="156">
        <v>360</v>
      </c>
      <c r="B370" s="157" t="s">
        <v>699</v>
      </c>
      <c r="C370" s="158" t="s">
        <v>933</v>
      </c>
      <c r="D370" s="158" t="s">
        <v>546</v>
      </c>
      <c r="E370" s="158" t="s">
        <v>791</v>
      </c>
      <c r="F370" s="158" t="s">
        <v>1141</v>
      </c>
      <c r="G370" s="159">
        <v>46000</v>
      </c>
      <c r="H370" s="159">
        <v>46000</v>
      </c>
      <c r="I370" s="159">
        <v>46000</v>
      </c>
      <c r="J370" s="159">
        <f t="shared" si="6"/>
        <v>100</v>
      </c>
    </row>
    <row r="371" spans="1:10" ht="38.25">
      <c r="A371" s="156">
        <v>361</v>
      </c>
      <c r="B371" s="157" t="s">
        <v>792</v>
      </c>
      <c r="C371" s="158" t="s">
        <v>933</v>
      </c>
      <c r="D371" s="158" t="s">
        <v>546</v>
      </c>
      <c r="E371" s="158" t="s">
        <v>793</v>
      </c>
      <c r="F371" s="158"/>
      <c r="G371" s="159">
        <v>35505926</v>
      </c>
      <c r="H371" s="159">
        <v>35781435.61</v>
      </c>
      <c r="I371" s="159">
        <f>+I372+I375+I378+I381+I386+I389+I394+I401</f>
        <v>35271575.39</v>
      </c>
      <c r="J371" s="159">
        <f t="shared" si="6"/>
        <v>98.57507053222452</v>
      </c>
    </row>
    <row r="372" spans="1:10" ht="89.25">
      <c r="A372" s="156">
        <v>362</v>
      </c>
      <c r="B372" s="161" t="s">
        <v>794</v>
      </c>
      <c r="C372" s="158" t="s">
        <v>933</v>
      </c>
      <c r="D372" s="158" t="s">
        <v>546</v>
      </c>
      <c r="E372" s="158" t="s">
        <v>795</v>
      </c>
      <c r="F372" s="158"/>
      <c r="G372" s="159">
        <v>650661</v>
      </c>
      <c r="H372" s="159">
        <v>592067.53</v>
      </c>
      <c r="I372" s="159">
        <f>+I373</f>
        <v>592067.53</v>
      </c>
      <c r="J372" s="159">
        <f t="shared" si="6"/>
        <v>100</v>
      </c>
    </row>
    <row r="373" spans="1:10" ht="63.75">
      <c r="A373" s="156">
        <v>363</v>
      </c>
      <c r="B373" s="157" t="s">
        <v>593</v>
      </c>
      <c r="C373" s="158" t="s">
        <v>933</v>
      </c>
      <c r="D373" s="158" t="s">
        <v>546</v>
      </c>
      <c r="E373" s="158" t="s">
        <v>795</v>
      </c>
      <c r="F373" s="158" t="s">
        <v>1174</v>
      </c>
      <c r="G373" s="159">
        <v>650661</v>
      </c>
      <c r="H373" s="159">
        <v>592067.53</v>
      </c>
      <c r="I373" s="159">
        <f>+I374</f>
        <v>592067.53</v>
      </c>
      <c r="J373" s="159">
        <f t="shared" si="6"/>
        <v>100</v>
      </c>
    </row>
    <row r="374" spans="1:10" ht="25.5">
      <c r="A374" s="156">
        <v>364</v>
      </c>
      <c r="B374" s="157" t="s">
        <v>688</v>
      </c>
      <c r="C374" s="158" t="s">
        <v>933</v>
      </c>
      <c r="D374" s="158" t="s">
        <v>546</v>
      </c>
      <c r="E374" s="158" t="s">
        <v>795</v>
      </c>
      <c r="F374" s="158" t="s">
        <v>1446</v>
      </c>
      <c r="G374" s="159">
        <v>650661</v>
      </c>
      <c r="H374" s="159">
        <v>592067.53</v>
      </c>
      <c r="I374" s="159">
        <v>592067.53</v>
      </c>
      <c r="J374" s="159">
        <f t="shared" si="6"/>
        <v>100</v>
      </c>
    </row>
    <row r="375" spans="1:10" ht="102">
      <c r="A375" s="156">
        <v>365</v>
      </c>
      <c r="B375" s="161" t="s">
        <v>139</v>
      </c>
      <c r="C375" s="158" t="s">
        <v>933</v>
      </c>
      <c r="D375" s="158" t="s">
        <v>546</v>
      </c>
      <c r="E375" s="158" t="s">
        <v>140</v>
      </c>
      <c r="F375" s="158"/>
      <c r="G375" s="159">
        <v>0</v>
      </c>
      <c r="H375" s="159">
        <v>46752</v>
      </c>
      <c r="I375" s="159">
        <f>+I376</f>
        <v>46752</v>
      </c>
      <c r="J375" s="159">
        <f t="shared" si="6"/>
        <v>100</v>
      </c>
    </row>
    <row r="376" spans="1:10" ht="63.75">
      <c r="A376" s="156">
        <v>366</v>
      </c>
      <c r="B376" s="157" t="s">
        <v>593</v>
      </c>
      <c r="C376" s="158" t="s">
        <v>933</v>
      </c>
      <c r="D376" s="158" t="s">
        <v>546</v>
      </c>
      <c r="E376" s="158" t="s">
        <v>140</v>
      </c>
      <c r="F376" s="158" t="s">
        <v>1174</v>
      </c>
      <c r="G376" s="159">
        <v>0</v>
      </c>
      <c r="H376" s="159">
        <v>46752</v>
      </c>
      <c r="I376" s="159">
        <f>+I377</f>
        <v>46752</v>
      </c>
      <c r="J376" s="159">
        <f t="shared" si="6"/>
        <v>100</v>
      </c>
    </row>
    <row r="377" spans="1:10" ht="25.5">
      <c r="A377" s="156">
        <v>367</v>
      </c>
      <c r="B377" s="157" t="s">
        <v>688</v>
      </c>
      <c r="C377" s="158" t="s">
        <v>933</v>
      </c>
      <c r="D377" s="158" t="s">
        <v>546</v>
      </c>
      <c r="E377" s="158" t="s">
        <v>140</v>
      </c>
      <c r="F377" s="158" t="s">
        <v>1446</v>
      </c>
      <c r="G377" s="159">
        <v>0</v>
      </c>
      <c r="H377" s="159">
        <v>46752</v>
      </c>
      <c r="I377" s="159">
        <v>46752</v>
      </c>
      <c r="J377" s="159">
        <f t="shared" si="6"/>
        <v>100</v>
      </c>
    </row>
    <row r="378" spans="1:10" ht="63.75">
      <c r="A378" s="156">
        <v>368</v>
      </c>
      <c r="B378" s="157" t="s">
        <v>141</v>
      </c>
      <c r="C378" s="158" t="s">
        <v>933</v>
      </c>
      <c r="D378" s="158" t="s">
        <v>546</v>
      </c>
      <c r="E378" s="158" t="s">
        <v>142</v>
      </c>
      <c r="F378" s="158"/>
      <c r="G378" s="159">
        <v>0</v>
      </c>
      <c r="H378" s="159">
        <v>719470</v>
      </c>
      <c r="I378" s="159">
        <f>+I379</f>
        <v>719470</v>
      </c>
      <c r="J378" s="159">
        <f t="shared" si="6"/>
        <v>100</v>
      </c>
    </row>
    <row r="379" spans="1:10" ht="38.25">
      <c r="A379" s="156">
        <v>369</v>
      </c>
      <c r="B379" s="157" t="s">
        <v>698</v>
      </c>
      <c r="C379" s="158" t="s">
        <v>933</v>
      </c>
      <c r="D379" s="158" t="s">
        <v>546</v>
      </c>
      <c r="E379" s="158" t="s">
        <v>142</v>
      </c>
      <c r="F379" s="158" t="s">
        <v>1140</v>
      </c>
      <c r="G379" s="159">
        <v>0</v>
      </c>
      <c r="H379" s="159">
        <v>719470</v>
      </c>
      <c r="I379" s="159">
        <f>+I380</f>
        <v>719470</v>
      </c>
      <c r="J379" s="159">
        <f t="shared" si="6"/>
        <v>100</v>
      </c>
    </row>
    <row r="380" spans="1:10" ht="12.75">
      <c r="A380" s="156">
        <v>370</v>
      </c>
      <c r="B380" s="157" t="s">
        <v>699</v>
      </c>
      <c r="C380" s="158" t="s">
        <v>933</v>
      </c>
      <c r="D380" s="158" t="s">
        <v>546</v>
      </c>
      <c r="E380" s="158" t="s">
        <v>142</v>
      </c>
      <c r="F380" s="158" t="s">
        <v>1141</v>
      </c>
      <c r="G380" s="159">
        <v>0</v>
      </c>
      <c r="H380" s="159">
        <v>719470</v>
      </c>
      <c r="I380" s="159">
        <v>719470</v>
      </c>
      <c r="J380" s="159">
        <f t="shared" si="6"/>
        <v>100</v>
      </c>
    </row>
    <row r="381" spans="1:10" ht="89.25">
      <c r="A381" s="156">
        <v>371</v>
      </c>
      <c r="B381" s="157" t="s">
        <v>143</v>
      </c>
      <c r="C381" s="158" t="s">
        <v>933</v>
      </c>
      <c r="D381" s="158" t="s">
        <v>546</v>
      </c>
      <c r="E381" s="158" t="s">
        <v>144</v>
      </c>
      <c r="F381" s="158"/>
      <c r="G381" s="159">
        <v>1585500</v>
      </c>
      <c r="H381" s="159">
        <v>1585500</v>
      </c>
      <c r="I381" s="159">
        <f>+I382+I384</f>
        <v>1585500</v>
      </c>
      <c r="J381" s="159">
        <f t="shared" si="6"/>
        <v>100</v>
      </c>
    </row>
    <row r="382" spans="1:10" ht="63.75">
      <c r="A382" s="156">
        <v>372</v>
      </c>
      <c r="B382" s="157" t="s">
        <v>593</v>
      </c>
      <c r="C382" s="158" t="s">
        <v>933</v>
      </c>
      <c r="D382" s="158" t="s">
        <v>546</v>
      </c>
      <c r="E382" s="158" t="s">
        <v>144</v>
      </c>
      <c r="F382" s="158" t="s">
        <v>1174</v>
      </c>
      <c r="G382" s="159">
        <v>1291722</v>
      </c>
      <c r="H382" s="159">
        <v>1280322</v>
      </c>
      <c r="I382" s="159">
        <f>+I383</f>
        <v>1280322</v>
      </c>
      <c r="J382" s="159">
        <f t="shared" si="6"/>
        <v>100</v>
      </c>
    </row>
    <row r="383" spans="1:10" ht="25.5">
      <c r="A383" s="156">
        <v>373</v>
      </c>
      <c r="B383" s="157" t="s">
        <v>594</v>
      </c>
      <c r="C383" s="158" t="s">
        <v>933</v>
      </c>
      <c r="D383" s="158" t="s">
        <v>546</v>
      </c>
      <c r="E383" s="158" t="s">
        <v>144</v>
      </c>
      <c r="F383" s="158" t="s">
        <v>854</v>
      </c>
      <c r="G383" s="159">
        <v>1291722</v>
      </c>
      <c r="H383" s="159">
        <v>1280322</v>
      </c>
      <c r="I383" s="159">
        <v>1280322</v>
      </c>
      <c r="J383" s="159">
        <f t="shared" si="6"/>
        <v>100</v>
      </c>
    </row>
    <row r="384" spans="1:10" ht="25.5">
      <c r="A384" s="156">
        <v>374</v>
      </c>
      <c r="B384" s="157" t="s">
        <v>600</v>
      </c>
      <c r="C384" s="158" t="s">
        <v>933</v>
      </c>
      <c r="D384" s="158" t="s">
        <v>546</v>
      </c>
      <c r="E384" s="158" t="s">
        <v>144</v>
      </c>
      <c r="F384" s="158" t="s">
        <v>601</v>
      </c>
      <c r="G384" s="159">
        <v>293778</v>
      </c>
      <c r="H384" s="159">
        <v>305178</v>
      </c>
      <c r="I384" s="159">
        <f>+I385</f>
        <v>305178</v>
      </c>
      <c r="J384" s="159">
        <f t="shared" si="6"/>
        <v>100</v>
      </c>
    </row>
    <row r="385" spans="1:10" ht="38.25">
      <c r="A385" s="156">
        <v>375</v>
      </c>
      <c r="B385" s="157" t="s">
        <v>602</v>
      </c>
      <c r="C385" s="158" t="s">
        <v>933</v>
      </c>
      <c r="D385" s="158" t="s">
        <v>546</v>
      </c>
      <c r="E385" s="158" t="s">
        <v>144</v>
      </c>
      <c r="F385" s="158" t="s">
        <v>603</v>
      </c>
      <c r="G385" s="159">
        <v>293778</v>
      </c>
      <c r="H385" s="159">
        <v>305178</v>
      </c>
      <c r="I385" s="159">
        <v>305178</v>
      </c>
      <c r="J385" s="159">
        <f t="shared" si="6"/>
        <v>100</v>
      </c>
    </row>
    <row r="386" spans="1:10" ht="114.75">
      <c r="A386" s="156">
        <v>376</v>
      </c>
      <c r="B386" s="161" t="s">
        <v>1028</v>
      </c>
      <c r="C386" s="158" t="s">
        <v>933</v>
      </c>
      <c r="D386" s="158" t="s">
        <v>546</v>
      </c>
      <c r="E386" s="158" t="s">
        <v>145</v>
      </c>
      <c r="F386" s="158"/>
      <c r="G386" s="159">
        <v>0</v>
      </c>
      <c r="H386" s="159">
        <v>80000</v>
      </c>
      <c r="I386" s="159">
        <f>+I387</f>
        <v>80000</v>
      </c>
      <c r="J386" s="159">
        <f t="shared" si="6"/>
        <v>100</v>
      </c>
    </row>
    <row r="387" spans="1:10" ht="25.5">
      <c r="A387" s="156">
        <v>377</v>
      </c>
      <c r="B387" s="157" t="s">
        <v>600</v>
      </c>
      <c r="C387" s="158" t="s">
        <v>933</v>
      </c>
      <c r="D387" s="158" t="s">
        <v>546</v>
      </c>
      <c r="E387" s="158" t="s">
        <v>145</v>
      </c>
      <c r="F387" s="158" t="s">
        <v>601</v>
      </c>
      <c r="G387" s="159">
        <v>0</v>
      </c>
      <c r="H387" s="159">
        <v>80000</v>
      </c>
      <c r="I387" s="159">
        <f>+I388</f>
        <v>80000</v>
      </c>
      <c r="J387" s="159">
        <f t="shared" si="6"/>
        <v>100</v>
      </c>
    </row>
    <row r="388" spans="1:10" ht="38.25">
      <c r="A388" s="156">
        <v>378</v>
      </c>
      <c r="B388" s="157" t="s">
        <v>602</v>
      </c>
      <c r="C388" s="158" t="s">
        <v>933</v>
      </c>
      <c r="D388" s="158" t="s">
        <v>546</v>
      </c>
      <c r="E388" s="158" t="s">
        <v>145</v>
      </c>
      <c r="F388" s="158" t="s">
        <v>603</v>
      </c>
      <c r="G388" s="159">
        <v>0</v>
      </c>
      <c r="H388" s="159">
        <v>80000</v>
      </c>
      <c r="I388" s="159">
        <v>80000</v>
      </c>
      <c r="J388" s="159">
        <f t="shared" si="6"/>
        <v>100</v>
      </c>
    </row>
    <row r="389" spans="1:10" ht="63.75">
      <c r="A389" s="156">
        <v>379</v>
      </c>
      <c r="B389" s="157" t="s">
        <v>146</v>
      </c>
      <c r="C389" s="158" t="s">
        <v>933</v>
      </c>
      <c r="D389" s="158" t="s">
        <v>546</v>
      </c>
      <c r="E389" s="158" t="s">
        <v>147</v>
      </c>
      <c r="F389" s="158"/>
      <c r="G389" s="159">
        <v>3407800</v>
      </c>
      <c r="H389" s="159">
        <v>3388068.08</v>
      </c>
      <c r="I389" s="159">
        <f>+I390+I392</f>
        <v>3320812.66</v>
      </c>
      <c r="J389" s="159">
        <f t="shared" si="6"/>
        <v>98.01493304113299</v>
      </c>
    </row>
    <row r="390" spans="1:10" ht="63.75">
      <c r="A390" s="156">
        <v>380</v>
      </c>
      <c r="B390" s="157" t="s">
        <v>593</v>
      </c>
      <c r="C390" s="158" t="s">
        <v>933</v>
      </c>
      <c r="D390" s="158" t="s">
        <v>546</v>
      </c>
      <c r="E390" s="158" t="s">
        <v>147</v>
      </c>
      <c r="F390" s="158" t="s">
        <v>1174</v>
      </c>
      <c r="G390" s="159">
        <v>2773800</v>
      </c>
      <c r="H390" s="159">
        <v>2854487.08</v>
      </c>
      <c r="I390" s="159">
        <f>+I391</f>
        <v>2851436.95</v>
      </c>
      <c r="J390" s="159">
        <f t="shared" si="6"/>
        <v>99.89314612697424</v>
      </c>
    </row>
    <row r="391" spans="1:10" ht="25.5">
      <c r="A391" s="156">
        <v>381</v>
      </c>
      <c r="B391" s="157" t="s">
        <v>594</v>
      </c>
      <c r="C391" s="158" t="s">
        <v>933</v>
      </c>
      <c r="D391" s="158" t="s">
        <v>546</v>
      </c>
      <c r="E391" s="158" t="s">
        <v>147</v>
      </c>
      <c r="F391" s="158" t="s">
        <v>854</v>
      </c>
      <c r="G391" s="159">
        <v>2773800</v>
      </c>
      <c r="H391" s="159">
        <v>2854487.08</v>
      </c>
      <c r="I391" s="159">
        <v>2851436.95</v>
      </c>
      <c r="J391" s="159">
        <f t="shared" si="6"/>
        <v>99.89314612697424</v>
      </c>
    </row>
    <row r="392" spans="1:10" ht="25.5">
      <c r="A392" s="156">
        <v>382</v>
      </c>
      <c r="B392" s="157" t="s">
        <v>600</v>
      </c>
      <c r="C392" s="158" t="s">
        <v>933</v>
      </c>
      <c r="D392" s="158" t="s">
        <v>546</v>
      </c>
      <c r="E392" s="158" t="s">
        <v>147</v>
      </c>
      <c r="F392" s="158" t="s">
        <v>601</v>
      </c>
      <c r="G392" s="159">
        <v>634000</v>
      </c>
      <c r="H392" s="159">
        <v>533581</v>
      </c>
      <c r="I392" s="159">
        <f>+I393</f>
        <v>469375.71</v>
      </c>
      <c r="J392" s="159">
        <f t="shared" si="6"/>
        <v>87.9670959048392</v>
      </c>
    </row>
    <row r="393" spans="1:10" ht="38.25">
      <c r="A393" s="156">
        <v>383</v>
      </c>
      <c r="B393" s="157" t="s">
        <v>602</v>
      </c>
      <c r="C393" s="158" t="s">
        <v>933</v>
      </c>
      <c r="D393" s="158" t="s">
        <v>546</v>
      </c>
      <c r="E393" s="158" t="s">
        <v>147</v>
      </c>
      <c r="F393" s="158" t="s">
        <v>603</v>
      </c>
      <c r="G393" s="159">
        <v>634000</v>
      </c>
      <c r="H393" s="159">
        <v>533581</v>
      </c>
      <c r="I393" s="159">
        <v>469375.71</v>
      </c>
      <c r="J393" s="159">
        <f t="shared" si="6"/>
        <v>87.9670959048392</v>
      </c>
    </row>
    <row r="394" spans="1:10" ht="76.5">
      <c r="A394" s="156">
        <v>384</v>
      </c>
      <c r="B394" s="157" t="s">
        <v>148</v>
      </c>
      <c r="C394" s="158" t="s">
        <v>933</v>
      </c>
      <c r="D394" s="158" t="s">
        <v>546</v>
      </c>
      <c r="E394" s="158" t="s">
        <v>149</v>
      </c>
      <c r="F394" s="158"/>
      <c r="G394" s="159">
        <v>24536660</v>
      </c>
      <c r="H394" s="159">
        <v>24670307</v>
      </c>
      <c r="I394" s="159">
        <f>+I395+I397+I399</f>
        <v>24251652.57</v>
      </c>
      <c r="J394" s="159">
        <f t="shared" si="6"/>
        <v>98.30300275549875</v>
      </c>
    </row>
    <row r="395" spans="1:10" ht="63.75">
      <c r="A395" s="156">
        <v>385</v>
      </c>
      <c r="B395" s="157" t="s">
        <v>593</v>
      </c>
      <c r="C395" s="158" t="s">
        <v>933</v>
      </c>
      <c r="D395" s="158" t="s">
        <v>546</v>
      </c>
      <c r="E395" s="158" t="s">
        <v>149</v>
      </c>
      <c r="F395" s="158" t="s">
        <v>1174</v>
      </c>
      <c r="G395" s="159">
        <v>19062360</v>
      </c>
      <c r="H395" s="159">
        <v>19075498</v>
      </c>
      <c r="I395" s="159">
        <f>+I396</f>
        <v>19048909</v>
      </c>
      <c r="J395" s="159">
        <f t="shared" si="6"/>
        <v>99.86061176489336</v>
      </c>
    </row>
    <row r="396" spans="1:10" ht="25.5">
      <c r="A396" s="156">
        <v>386</v>
      </c>
      <c r="B396" s="157" t="s">
        <v>688</v>
      </c>
      <c r="C396" s="158" t="s">
        <v>933</v>
      </c>
      <c r="D396" s="158" t="s">
        <v>546</v>
      </c>
      <c r="E396" s="158" t="s">
        <v>149</v>
      </c>
      <c r="F396" s="158" t="s">
        <v>1446</v>
      </c>
      <c r="G396" s="159">
        <v>19062360</v>
      </c>
      <c r="H396" s="159">
        <v>19075498</v>
      </c>
      <c r="I396" s="159">
        <v>19048909</v>
      </c>
      <c r="J396" s="159">
        <f aca="true" t="shared" si="7" ref="J396:J457">+I396/H396*100</f>
        <v>99.86061176489336</v>
      </c>
    </row>
    <row r="397" spans="1:10" ht="25.5">
      <c r="A397" s="156">
        <v>387</v>
      </c>
      <c r="B397" s="157" t="s">
        <v>600</v>
      </c>
      <c r="C397" s="158" t="s">
        <v>933</v>
      </c>
      <c r="D397" s="158" t="s">
        <v>546</v>
      </c>
      <c r="E397" s="158" t="s">
        <v>149</v>
      </c>
      <c r="F397" s="158" t="s">
        <v>601</v>
      </c>
      <c r="G397" s="159">
        <v>5474300</v>
      </c>
      <c r="H397" s="159">
        <v>5583194.55</v>
      </c>
      <c r="I397" s="159">
        <f>+I398</f>
        <v>5191129.12</v>
      </c>
      <c r="J397" s="159">
        <f t="shared" si="7"/>
        <v>92.9777580471381</v>
      </c>
    </row>
    <row r="398" spans="1:10" ht="38.25">
      <c r="A398" s="156">
        <v>388</v>
      </c>
      <c r="B398" s="157" t="s">
        <v>602</v>
      </c>
      <c r="C398" s="158" t="s">
        <v>933</v>
      </c>
      <c r="D398" s="158" t="s">
        <v>546</v>
      </c>
      <c r="E398" s="158" t="s">
        <v>149</v>
      </c>
      <c r="F398" s="158" t="s">
        <v>603</v>
      </c>
      <c r="G398" s="159">
        <v>5474300</v>
      </c>
      <c r="H398" s="159">
        <v>5583194.55</v>
      </c>
      <c r="I398" s="159">
        <v>5191129.12</v>
      </c>
      <c r="J398" s="159">
        <f t="shared" si="7"/>
        <v>92.9777580471381</v>
      </c>
    </row>
    <row r="399" spans="1:10" ht="12.75">
      <c r="A399" s="156">
        <v>389</v>
      </c>
      <c r="B399" s="157" t="s">
        <v>606</v>
      </c>
      <c r="C399" s="158" t="s">
        <v>933</v>
      </c>
      <c r="D399" s="158" t="s">
        <v>546</v>
      </c>
      <c r="E399" s="158" t="s">
        <v>149</v>
      </c>
      <c r="F399" s="158" t="s">
        <v>1131</v>
      </c>
      <c r="G399" s="159">
        <v>0</v>
      </c>
      <c r="H399" s="159">
        <v>11614.45</v>
      </c>
      <c r="I399" s="159">
        <f>+I400</f>
        <v>11614.45</v>
      </c>
      <c r="J399" s="159">
        <f t="shared" si="7"/>
        <v>100</v>
      </c>
    </row>
    <row r="400" spans="1:10" ht="12.75">
      <c r="A400" s="156">
        <v>390</v>
      </c>
      <c r="B400" s="157" t="s">
        <v>609</v>
      </c>
      <c r="C400" s="158" t="s">
        <v>933</v>
      </c>
      <c r="D400" s="158" t="s">
        <v>546</v>
      </c>
      <c r="E400" s="158" t="s">
        <v>149</v>
      </c>
      <c r="F400" s="158" t="s">
        <v>610</v>
      </c>
      <c r="G400" s="159">
        <v>0</v>
      </c>
      <c r="H400" s="159">
        <v>11614.45</v>
      </c>
      <c r="I400" s="159">
        <v>11614.45</v>
      </c>
      <c r="J400" s="159">
        <f t="shared" si="7"/>
        <v>100</v>
      </c>
    </row>
    <row r="401" spans="1:10" ht="89.25">
      <c r="A401" s="156">
        <v>391</v>
      </c>
      <c r="B401" s="161" t="s">
        <v>150</v>
      </c>
      <c r="C401" s="158" t="s">
        <v>933</v>
      </c>
      <c r="D401" s="158" t="s">
        <v>546</v>
      </c>
      <c r="E401" s="158" t="s">
        <v>151</v>
      </c>
      <c r="F401" s="158"/>
      <c r="G401" s="159">
        <v>5325305</v>
      </c>
      <c r="H401" s="159">
        <v>4699271</v>
      </c>
      <c r="I401" s="159">
        <f>+I402</f>
        <v>4675320.63</v>
      </c>
      <c r="J401" s="159">
        <f t="shared" si="7"/>
        <v>99.49033860783938</v>
      </c>
    </row>
    <row r="402" spans="1:10" ht="38.25">
      <c r="A402" s="156">
        <v>392</v>
      </c>
      <c r="B402" s="157" t="s">
        <v>698</v>
      </c>
      <c r="C402" s="158" t="s">
        <v>933</v>
      </c>
      <c r="D402" s="158" t="s">
        <v>546</v>
      </c>
      <c r="E402" s="158" t="s">
        <v>151</v>
      </c>
      <c r="F402" s="158" t="s">
        <v>1140</v>
      </c>
      <c r="G402" s="159">
        <v>5325305</v>
      </c>
      <c r="H402" s="159">
        <v>4699271</v>
      </c>
      <c r="I402" s="159">
        <f>+I403</f>
        <v>4675320.63</v>
      </c>
      <c r="J402" s="159">
        <f t="shared" si="7"/>
        <v>99.49033860783938</v>
      </c>
    </row>
    <row r="403" spans="1:10" ht="12.75">
      <c r="A403" s="156">
        <v>393</v>
      </c>
      <c r="B403" s="157" t="s">
        <v>699</v>
      </c>
      <c r="C403" s="158" t="s">
        <v>933</v>
      </c>
      <c r="D403" s="158" t="s">
        <v>546</v>
      </c>
      <c r="E403" s="158" t="s">
        <v>151</v>
      </c>
      <c r="F403" s="158" t="s">
        <v>1141</v>
      </c>
      <c r="G403" s="159">
        <v>5325305</v>
      </c>
      <c r="H403" s="159">
        <v>4699271</v>
      </c>
      <c r="I403" s="159">
        <v>4675320.63</v>
      </c>
      <c r="J403" s="159">
        <f t="shared" si="7"/>
        <v>99.49033860783938</v>
      </c>
    </row>
    <row r="404" spans="1:10" ht="12.75">
      <c r="A404" s="156">
        <v>394</v>
      </c>
      <c r="B404" s="157" t="s">
        <v>557</v>
      </c>
      <c r="C404" s="158" t="s">
        <v>933</v>
      </c>
      <c r="D404" s="158" t="s">
        <v>1449</v>
      </c>
      <c r="E404" s="158"/>
      <c r="F404" s="158"/>
      <c r="G404" s="159">
        <v>7938800</v>
      </c>
      <c r="H404" s="159">
        <v>7942608</v>
      </c>
      <c r="I404" s="159">
        <f>+I405+I412</f>
        <v>7015944.47</v>
      </c>
      <c r="J404" s="159">
        <f t="shared" si="7"/>
        <v>88.33300686625853</v>
      </c>
    </row>
    <row r="405" spans="1:10" ht="12.75">
      <c r="A405" s="156">
        <v>395</v>
      </c>
      <c r="B405" s="157" t="s">
        <v>562</v>
      </c>
      <c r="C405" s="158" t="s">
        <v>933</v>
      </c>
      <c r="D405" s="158" t="s">
        <v>563</v>
      </c>
      <c r="E405" s="158"/>
      <c r="F405" s="158"/>
      <c r="G405" s="159">
        <v>627800</v>
      </c>
      <c r="H405" s="159">
        <v>627800</v>
      </c>
      <c r="I405" s="159">
        <f>+I406</f>
        <v>442750.72000000003</v>
      </c>
      <c r="J405" s="159">
        <f t="shared" si="7"/>
        <v>70.524166932144</v>
      </c>
    </row>
    <row r="406" spans="1:10" ht="51">
      <c r="A406" s="156">
        <v>396</v>
      </c>
      <c r="B406" s="157" t="s">
        <v>692</v>
      </c>
      <c r="C406" s="158" t="s">
        <v>933</v>
      </c>
      <c r="D406" s="158" t="s">
        <v>563</v>
      </c>
      <c r="E406" s="158" t="s">
        <v>693</v>
      </c>
      <c r="F406" s="158"/>
      <c r="G406" s="159">
        <v>627800</v>
      </c>
      <c r="H406" s="159">
        <v>627800</v>
      </c>
      <c r="I406" s="159">
        <f>+I407</f>
        <v>442750.72000000003</v>
      </c>
      <c r="J406" s="159">
        <f t="shared" si="7"/>
        <v>70.524166932144</v>
      </c>
    </row>
    <row r="407" spans="1:10" ht="25.5">
      <c r="A407" s="156">
        <v>397</v>
      </c>
      <c r="B407" s="157" t="s">
        <v>694</v>
      </c>
      <c r="C407" s="158" t="s">
        <v>933</v>
      </c>
      <c r="D407" s="158" t="s">
        <v>563</v>
      </c>
      <c r="E407" s="158" t="s">
        <v>695</v>
      </c>
      <c r="F407" s="158"/>
      <c r="G407" s="159">
        <v>627800</v>
      </c>
      <c r="H407" s="159">
        <v>627800</v>
      </c>
      <c r="I407" s="159">
        <f>+I408</f>
        <v>442750.72000000003</v>
      </c>
      <c r="J407" s="159">
        <f t="shared" si="7"/>
        <v>70.524166932144</v>
      </c>
    </row>
    <row r="408" spans="1:10" ht="140.25">
      <c r="A408" s="156">
        <v>398</v>
      </c>
      <c r="B408" s="161" t="s">
        <v>152</v>
      </c>
      <c r="C408" s="158" t="s">
        <v>933</v>
      </c>
      <c r="D408" s="158" t="s">
        <v>563</v>
      </c>
      <c r="E408" s="158" t="s">
        <v>153</v>
      </c>
      <c r="F408" s="158"/>
      <c r="G408" s="159">
        <v>627800</v>
      </c>
      <c r="H408" s="159">
        <v>627800</v>
      </c>
      <c r="I408" s="159">
        <f>+I409</f>
        <v>442750.72000000003</v>
      </c>
      <c r="J408" s="159">
        <f t="shared" si="7"/>
        <v>70.524166932144</v>
      </c>
    </row>
    <row r="409" spans="1:10" ht="38.25">
      <c r="A409" s="156">
        <v>399</v>
      </c>
      <c r="B409" s="157" t="s">
        <v>698</v>
      </c>
      <c r="C409" s="158" t="s">
        <v>933</v>
      </c>
      <c r="D409" s="158" t="s">
        <v>563</v>
      </c>
      <c r="E409" s="158" t="s">
        <v>153</v>
      </c>
      <c r="F409" s="158" t="s">
        <v>1140</v>
      </c>
      <c r="G409" s="159">
        <v>627800</v>
      </c>
      <c r="H409" s="159">
        <v>627800</v>
      </c>
      <c r="I409" s="159">
        <f>+I410+I411</f>
        <v>442750.72000000003</v>
      </c>
      <c r="J409" s="159">
        <f t="shared" si="7"/>
        <v>70.524166932144</v>
      </c>
    </row>
    <row r="410" spans="1:10" ht="12.75">
      <c r="A410" s="156">
        <v>400</v>
      </c>
      <c r="B410" s="157" t="s">
        <v>699</v>
      </c>
      <c r="C410" s="158" t="s">
        <v>933</v>
      </c>
      <c r="D410" s="158" t="s">
        <v>563</v>
      </c>
      <c r="E410" s="158" t="s">
        <v>153</v>
      </c>
      <c r="F410" s="158" t="s">
        <v>1141</v>
      </c>
      <c r="G410" s="159">
        <v>563094</v>
      </c>
      <c r="H410" s="159">
        <v>563094</v>
      </c>
      <c r="I410" s="159">
        <v>393515.57</v>
      </c>
      <c r="J410" s="159">
        <f t="shared" si="7"/>
        <v>69.88452549663111</v>
      </c>
    </row>
    <row r="411" spans="1:10" ht="12.75">
      <c r="A411" s="156">
        <v>401</v>
      </c>
      <c r="B411" s="157" t="s">
        <v>700</v>
      </c>
      <c r="C411" s="158" t="s">
        <v>933</v>
      </c>
      <c r="D411" s="158" t="s">
        <v>563</v>
      </c>
      <c r="E411" s="158" t="s">
        <v>153</v>
      </c>
      <c r="F411" s="158" t="s">
        <v>701</v>
      </c>
      <c r="G411" s="159">
        <v>64706</v>
      </c>
      <c r="H411" s="159">
        <v>64706</v>
      </c>
      <c r="I411" s="159">
        <v>49235.15</v>
      </c>
      <c r="J411" s="159">
        <f t="shared" si="7"/>
        <v>76.09054801718543</v>
      </c>
    </row>
    <row r="412" spans="1:10" ht="12.75">
      <c r="A412" s="156">
        <v>402</v>
      </c>
      <c r="B412" s="157" t="s">
        <v>564</v>
      </c>
      <c r="C412" s="158" t="s">
        <v>933</v>
      </c>
      <c r="D412" s="158" t="s">
        <v>565</v>
      </c>
      <c r="E412" s="158"/>
      <c r="F412" s="158"/>
      <c r="G412" s="159">
        <v>7311000</v>
      </c>
      <c r="H412" s="159">
        <v>7314808</v>
      </c>
      <c r="I412" s="159">
        <f>+I413</f>
        <v>6573193.75</v>
      </c>
      <c r="J412" s="159">
        <f t="shared" si="7"/>
        <v>89.86146663042967</v>
      </c>
    </row>
    <row r="413" spans="1:10" ht="51">
      <c r="A413" s="156">
        <v>403</v>
      </c>
      <c r="B413" s="157" t="s">
        <v>692</v>
      </c>
      <c r="C413" s="158" t="s">
        <v>933</v>
      </c>
      <c r="D413" s="158" t="s">
        <v>565</v>
      </c>
      <c r="E413" s="158" t="s">
        <v>693</v>
      </c>
      <c r="F413" s="158"/>
      <c r="G413" s="159">
        <v>7311000</v>
      </c>
      <c r="H413" s="159">
        <v>7314808</v>
      </c>
      <c r="I413" s="159">
        <f>+I414</f>
        <v>6573193.75</v>
      </c>
      <c r="J413" s="159">
        <f t="shared" si="7"/>
        <v>89.86146663042967</v>
      </c>
    </row>
    <row r="414" spans="1:10" ht="25.5">
      <c r="A414" s="156">
        <v>404</v>
      </c>
      <c r="B414" s="157" t="s">
        <v>694</v>
      </c>
      <c r="C414" s="158" t="s">
        <v>933</v>
      </c>
      <c r="D414" s="158" t="s">
        <v>565</v>
      </c>
      <c r="E414" s="158" t="s">
        <v>695</v>
      </c>
      <c r="F414" s="158"/>
      <c r="G414" s="159">
        <v>7311000</v>
      </c>
      <c r="H414" s="159">
        <v>7314808</v>
      </c>
      <c r="I414" s="159">
        <f>+I415+I420</f>
        <v>6573193.75</v>
      </c>
      <c r="J414" s="159">
        <f t="shared" si="7"/>
        <v>89.86146663042967</v>
      </c>
    </row>
    <row r="415" spans="1:10" ht="102">
      <c r="A415" s="156">
        <v>405</v>
      </c>
      <c r="B415" s="161" t="s">
        <v>154</v>
      </c>
      <c r="C415" s="158" t="s">
        <v>933</v>
      </c>
      <c r="D415" s="158" t="s">
        <v>565</v>
      </c>
      <c r="E415" s="158" t="s">
        <v>155</v>
      </c>
      <c r="F415" s="158"/>
      <c r="G415" s="159">
        <v>7311000</v>
      </c>
      <c r="H415" s="159">
        <v>7311000</v>
      </c>
      <c r="I415" s="159">
        <f>+I416+I418</f>
        <v>6569385.75</v>
      </c>
      <c r="J415" s="159">
        <f t="shared" si="7"/>
        <v>89.85618588428396</v>
      </c>
    </row>
    <row r="416" spans="1:10" ht="25.5">
      <c r="A416" s="156">
        <v>406</v>
      </c>
      <c r="B416" s="157" t="s">
        <v>600</v>
      </c>
      <c r="C416" s="158" t="s">
        <v>933</v>
      </c>
      <c r="D416" s="158" t="s">
        <v>565</v>
      </c>
      <c r="E416" s="158" t="s">
        <v>155</v>
      </c>
      <c r="F416" s="158" t="s">
        <v>601</v>
      </c>
      <c r="G416" s="159">
        <v>72386</v>
      </c>
      <c r="H416" s="159">
        <v>72386</v>
      </c>
      <c r="I416" s="159">
        <f>+I417</f>
        <v>64831.11</v>
      </c>
      <c r="J416" s="159">
        <f t="shared" si="7"/>
        <v>89.5630508661896</v>
      </c>
    </row>
    <row r="417" spans="1:10" ht="38.25">
      <c r="A417" s="156">
        <v>407</v>
      </c>
      <c r="B417" s="157" t="s">
        <v>602</v>
      </c>
      <c r="C417" s="158" t="s">
        <v>933</v>
      </c>
      <c r="D417" s="158" t="s">
        <v>565</v>
      </c>
      <c r="E417" s="158" t="s">
        <v>155</v>
      </c>
      <c r="F417" s="158" t="s">
        <v>603</v>
      </c>
      <c r="G417" s="159">
        <v>72386</v>
      </c>
      <c r="H417" s="159">
        <v>72386</v>
      </c>
      <c r="I417" s="159">
        <v>64831.11</v>
      </c>
      <c r="J417" s="159">
        <f t="shared" si="7"/>
        <v>89.5630508661896</v>
      </c>
    </row>
    <row r="418" spans="1:10" ht="12.75">
      <c r="A418" s="156">
        <v>408</v>
      </c>
      <c r="B418" s="157" t="s">
        <v>156</v>
      </c>
      <c r="C418" s="158" t="s">
        <v>933</v>
      </c>
      <c r="D418" s="158" t="s">
        <v>565</v>
      </c>
      <c r="E418" s="158" t="s">
        <v>155</v>
      </c>
      <c r="F418" s="158" t="s">
        <v>157</v>
      </c>
      <c r="G418" s="159">
        <v>7238614</v>
      </c>
      <c r="H418" s="159">
        <v>7238614</v>
      </c>
      <c r="I418" s="159">
        <f>+I419</f>
        <v>6504554.64</v>
      </c>
      <c r="J418" s="159">
        <f t="shared" si="7"/>
        <v>89.85911722879545</v>
      </c>
    </row>
    <row r="419" spans="1:10" ht="25.5">
      <c r="A419" s="156">
        <v>409</v>
      </c>
      <c r="B419" s="157" t="s">
        <v>158</v>
      </c>
      <c r="C419" s="158" t="s">
        <v>933</v>
      </c>
      <c r="D419" s="158" t="s">
        <v>565</v>
      </c>
      <c r="E419" s="158" t="s">
        <v>155</v>
      </c>
      <c r="F419" s="158" t="s">
        <v>159</v>
      </c>
      <c r="G419" s="159">
        <v>7238614</v>
      </c>
      <c r="H419" s="159">
        <v>7238614</v>
      </c>
      <c r="I419" s="159">
        <v>6504554.64</v>
      </c>
      <c r="J419" s="159">
        <f t="shared" si="7"/>
        <v>89.85911722879545</v>
      </c>
    </row>
    <row r="420" spans="1:10" ht="51">
      <c r="A420" s="156">
        <v>410</v>
      </c>
      <c r="B420" s="157" t="s">
        <v>160</v>
      </c>
      <c r="C420" s="158" t="s">
        <v>933</v>
      </c>
      <c r="D420" s="158" t="s">
        <v>565</v>
      </c>
      <c r="E420" s="158" t="s">
        <v>161</v>
      </c>
      <c r="F420" s="158"/>
      <c r="G420" s="159">
        <v>0</v>
      </c>
      <c r="H420" s="159">
        <v>3808</v>
      </c>
      <c r="I420" s="159">
        <f>+I421</f>
        <v>3808</v>
      </c>
      <c r="J420" s="159">
        <f t="shared" si="7"/>
        <v>100</v>
      </c>
    </row>
    <row r="421" spans="1:10" ht="12.75">
      <c r="A421" s="156">
        <v>411</v>
      </c>
      <c r="B421" s="157" t="s">
        <v>156</v>
      </c>
      <c r="C421" s="158" t="s">
        <v>933</v>
      </c>
      <c r="D421" s="158" t="s">
        <v>565</v>
      </c>
      <c r="E421" s="158" t="s">
        <v>161</v>
      </c>
      <c r="F421" s="158" t="s">
        <v>157</v>
      </c>
      <c r="G421" s="159">
        <v>0</v>
      </c>
      <c r="H421" s="159">
        <v>3808</v>
      </c>
      <c r="I421" s="159">
        <f>+I422</f>
        <v>3808</v>
      </c>
      <c r="J421" s="159">
        <f t="shared" si="7"/>
        <v>100</v>
      </c>
    </row>
    <row r="422" spans="1:10" ht="25.5">
      <c r="A422" s="156">
        <v>412</v>
      </c>
      <c r="B422" s="157" t="s">
        <v>158</v>
      </c>
      <c r="C422" s="158" t="s">
        <v>933</v>
      </c>
      <c r="D422" s="158" t="s">
        <v>565</v>
      </c>
      <c r="E422" s="158" t="s">
        <v>161</v>
      </c>
      <c r="F422" s="158" t="s">
        <v>159</v>
      </c>
      <c r="G422" s="159">
        <v>0</v>
      </c>
      <c r="H422" s="159">
        <v>3808</v>
      </c>
      <c r="I422" s="159">
        <v>3808</v>
      </c>
      <c r="J422" s="159">
        <f t="shared" si="7"/>
        <v>100</v>
      </c>
    </row>
    <row r="423" spans="1:10" s="160" customFormat="1" ht="25.5">
      <c r="A423" s="156">
        <v>413</v>
      </c>
      <c r="B423" s="157" t="s">
        <v>162</v>
      </c>
      <c r="C423" s="158" t="s">
        <v>163</v>
      </c>
      <c r="D423" s="158"/>
      <c r="E423" s="158"/>
      <c r="F423" s="158"/>
      <c r="G423" s="159">
        <v>4581000</v>
      </c>
      <c r="H423" s="159">
        <v>4792641.06</v>
      </c>
      <c r="I423" s="159">
        <f>+I424+I439+I448+I464+I472</f>
        <v>4601310.100000001</v>
      </c>
      <c r="J423" s="159">
        <f t="shared" si="7"/>
        <v>96.00781786900605</v>
      </c>
    </row>
    <row r="424" spans="1:10" ht="12.75">
      <c r="A424" s="156">
        <v>414</v>
      </c>
      <c r="B424" s="157" t="s">
        <v>492</v>
      </c>
      <c r="C424" s="158" t="s">
        <v>163</v>
      </c>
      <c r="D424" s="158" t="s">
        <v>493</v>
      </c>
      <c r="E424" s="158"/>
      <c r="F424" s="158"/>
      <c r="G424" s="159">
        <v>2106267.26</v>
      </c>
      <c r="H424" s="159">
        <v>2171592.05</v>
      </c>
      <c r="I424" s="159">
        <f>+I425</f>
        <v>2094552.1600000001</v>
      </c>
      <c r="J424" s="159">
        <f t="shared" si="7"/>
        <v>96.45237741591475</v>
      </c>
    </row>
    <row r="425" spans="1:10" ht="51">
      <c r="A425" s="156">
        <v>415</v>
      </c>
      <c r="B425" s="157" t="s">
        <v>498</v>
      </c>
      <c r="C425" s="158" t="s">
        <v>163</v>
      </c>
      <c r="D425" s="158" t="s">
        <v>499</v>
      </c>
      <c r="E425" s="158"/>
      <c r="F425" s="158"/>
      <c r="G425" s="159">
        <v>2106267.26</v>
      </c>
      <c r="H425" s="159">
        <v>2171592.05</v>
      </c>
      <c r="I425" s="159">
        <f>+I426</f>
        <v>2094552.1600000001</v>
      </c>
      <c r="J425" s="159">
        <f t="shared" si="7"/>
        <v>96.45237741591475</v>
      </c>
    </row>
    <row r="426" spans="1:10" ht="25.5">
      <c r="A426" s="156">
        <v>416</v>
      </c>
      <c r="B426" s="157" t="s">
        <v>682</v>
      </c>
      <c r="C426" s="158" t="s">
        <v>163</v>
      </c>
      <c r="D426" s="158" t="s">
        <v>499</v>
      </c>
      <c r="E426" s="158" t="s">
        <v>683</v>
      </c>
      <c r="F426" s="158"/>
      <c r="G426" s="159">
        <v>2106267.26</v>
      </c>
      <c r="H426" s="159">
        <v>2171592.05</v>
      </c>
      <c r="I426" s="159">
        <f>+I427</f>
        <v>2094552.1600000001</v>
      </c>
      <c r="J426" s="159">
        <f t="shared" si="7"/>
        <v>96.45237741591475</v>
      </c>
    </row>
    <row r="427" spans="1:10" ht="25.5">
      <c r="A427" s="156">
        <v>417</v>
      </c>
      <c r="B427" s="157" t="s">
        <v>164</v>
      </c>
      <c r="C427" s="158" t="s">
        <v>163</v>
      </c>
      <c r="D427" s="158" t="s">
        <v>499</v>
      </c>
      <c r="E427" s="158" t="s">
        <v>165</v>
      </c>
      <c r="F427" s="158"/>
      <c r="G427" s="159">
        <v>2106267.26</v>
      </c>
      <c r="H427" s="159">
        <v>2171592.05</v>
      </c>
      <c r="I427" s="159">
        <f>+I428+I431+I434</f>
        <v>2094552.1600000001</v>
      </c>
      <c r="J427" s="159">
        <f t="shared" si="7"/>
        <v>96.45237741591475</v>
      </c>
    </row>
    <row r="428" spans="1:10" ht="76.5">
      <c r="A428" s="156">
        <v>418</v>
      </c>
      <c r="B428" s="161" t="s">
        <v>166</v>
      </c>
      <c r="C428" s="158" t="s">
        <v>163</v>
      </c>
      <c r="D428" s="158" t="s">
        <v>499</v>
      </c>
      <c r="E428" s="158" t="s">
        <v>167</v>
      </c>
      <c r="F428" s="158"/>
      <c r="G428" s="159">
        <v>402064</v>
      </c>
      <c r="H428" s="159">
        <v>402064</v>
      </c>
      <c r="I428" s="159">
        <f>+I429</f>
        <v>326453.15</v>
      </c>
      <c r="J428" s="159">
        <f t="shared" si="7"/>
        <v>81.19432478411397</v>
      </c>
    </row>
    <row r="429" spans="1:10" ht="63.75">
      <c r="A429" s="156">
        <v>419</v>
      </c>
      <c r="B429" s="157" t="s">
        <v>593</v>
      </c>
      <c r="C429" s="158" t="s">
        <v>163</v>
      </c>
      <c r="D429" s="158" t="s">
        <v>499</v>
      </c>
      <c r="E429" s="158" t="s">
        <v>167</v>
      </c>
      <c r="F429" s="158" t="s">
        <v>1174</v>
      </c>
      <c r="G429" s="159">
        <v>402064</v>
      </c>
      <c r="H429" s="159">
        <v>402064</v>
      </c>
      <c r="I429" s="159">
        <f>+I430</f>
        <v>326453.15</v>
      </c>
      <c r="J429" s="159">
        <f t="shared" si="7"/>
        <v>81.19432478411397</v>
      </c>
    </row>
    <row r="430" spans="1:10" ht="25.5">
      <c r="A430" s="156">
        <v>420</v>
      </c>
      <c r="B430" s="157" t="s">
        <v>594</v>
      </c>
      <c r="C430" s="158" t="s">
        <v>163</v>
      </c>
      <c r="D430" s="158" t="s">
        <v>499</v>
      </c>
      <c r="E430" s="158" t="s">
        <v>167</v>
      </c>
      <c r="F430" s="158" t="s">
        <v>854</v>
      </c>
      <c r="G430" s="159">
        <v>402064</v>
      </c>
      <c r="H430" s="159">
        <v>402064</v>
      </c>
      <c r="I430" s="159">
        <v>326453.15</v>
      </c>
      <c r="J430" s="159">
        <f t="shared" si="7"/>
        <v>81.19432478411397</v>
      </c>
    </row>
    <row r="431" spans="1:10" ht="89.25">
      <c r="A431" s="156">
        <v>421</v>
      </c>
      <c r="B431" s="161" t="s">
        <v>168</v>
      </c>
      <c r="C431" s="158" t="s">
        <v>163</v>
      </c>
      <c r="D431" s="158" t="s">
        <v>499</v>
      </c>
      <c r="E431" s="158" t="s">
        <v>169</v>
      </c>
      <c r="F431" s="158"/>
      <c r="G431" s="159">
        <v>0</v>
      </c>
      <c r="H431" s="159">
        <v>29841.84</v>
      </c>
      <c r="I431" s="159">
        <f>+I432</f>
        <v>28413.48</v>
      </c>
      <c r="J431" s="159">
        <f t="shared" si="7"/>
        <v>95.21356591952774</v>
      </c>
    </row>
    <row r="432" spans="1:10" ht="63.75">
      <c r="A432" s="156">
        <v>422</v>
      </c>
      <c r="B432" s="157" t="s">
        <v>593</v>
      </c>
      <c r="C432" s="158" t="s">
        <v>163</v>
      </c>
      <c r="D432" s="158" t="s">
        <v>499</v>
      </c>
      <c r="E432" s="158" t="s">
        <v>169</v>
      </c>
      <c r="F432" s="158" t="s">
        <v>1174</v>
      </c>
      <c r="G432" s="159">
        <v>0</v>
      </c>
      <c r="H432" s="159">
        <v>29841.84</v>
      </c>
      <c r="I432" s="159">
        <f>+I433</f>
        <v>28413.48</v>
      </c>
      <c r="J432" s="159">
        <f t="shared" si="7"/>
        <v>95.21356591952774</v>
      </c>
    </row>
    <row r="433" spans="1:10" ht="25.5">
      <c r="A433" s="156">
        <v>423</v>
      </c>
      <c r="B433" s="157" t="s">
        <v>594</v>
      </c>
      <c r="C433" s="158" t="s">
        <v>163</v>
      </c>
      <c r="D433" s="158" t="s">
        <v>499</v>
      </c>
      <c r="E433" s="158" t="s">
        <v>169</v>
      </c>
      <c r="F433" s="158" t="s">
        <v>854</v>
      </c>
      <c r="G433" s="159">
        <v>0</v>
      </c>
      <c r="H433" s="159">
        <v>29841.84</v>
      </c>
      <c r="I433" s="159">
        <v>28413.48</v>
      </c>
      <c r="J433" s="159">
        <f t="shared" si="7"/>
        <v>95.21356591952774</v>
      </c>
    </row>
    <row r="434" spans="1:10" ht="51">
      <c r="A434" s="156">
        <v>424</v>
      </c>
      <c r="B434" s="157" t="s">
        <v>170</v>
      </c>
      <c r="C434" s="158" t="s">
        <v>163</v>
      </c>
      <c r="D434" s="158" t="s">
        <v>499</v>
      </c>
      <c r="E434" s="158" t="s">
        <v>171</v>
      </c>
      <c r="F434" s="158"/>
      <c r="G434" s="159">
        <v>1704203.26</v>
      </c>
      <c r="H434" s="159">
        <v>1739686.21</v>
      </c>
      <c r="I434" s="159">
        <f>+I435+I437</f>
        <v>1739685.53</v>
      </c>
      <c r="J434" s="159">
        <f t="shared" si="7"/>
        <v>99.99996091249123</v>
      </c>
    </row>
    <row r="435" spans="1:10" ht="63.75">
      <c r="A435" s="156">
        <v>425</v>
      </c>
      <c r="B435" s="157" t="s">
        <v>593</v>
      </c>
      <c r="C435" s="158" t="s">
        <v>163</v>
      </c>
      <c r="D435" s="158" t="s">
        <v>499</v>
      </c>
      <c r="E435" s="158" t="s">
        <v>171</v>
      </c>
      <c r="F435" s="158" t="s">
        <v>1174</v>
      </c>
      <c r="G435" s="159">
        <v>1360700</v>
      </c>
      <c r="H435" s="159">
        <v>1397887.95</v>
      </c>
      <c r="I435" s="159">
        <f>+I436</f>
        <v>1397887.37</v>
      </c>
      <c r="J435" s="159">
        <f t="shared" si="7"/>
        <v>99.99995850883472</v>
      </c>
    </row>
    <row r="436" spans="1:10" ht="25.5">
      <c r="A436" s="156">
        <v>426</v>
      </c>
      <c r="B436" s="157" t="s">
        <v>594</v>
      </c>
      <c r="C436" s="158" t="s">
        <v>163</v>
      </c>
      <c r="D436" s="158" t="s">
        <v>499</v>
      </c>
      <c r="E436" s="158" t="s">
        <v>171</v>
      </c>
      <c r="F436" s="158" t="s">
        <v>854</v>
      </c>
      <c r="G436" s="159">
        <v>1360700</v>
      </c>
      <c r="H436" s="159">
        <v>1397887.95</v>
      </c>
      <c r="I436" s="159">
        <v>1397887.37</v>
      </c>
      <c r="J436" s="159">
        <f t="shared" si="7"/>
        <v>99.99995850883472</v>
      </c>
    </row>
    <row r="437" spans="1:10" ht="25.5">
      <c r="A437" s="156">
        <v>427</v>
      </c>
      <c r="B437" s="157" t="s">
        <v>600</v>
      </c>
      <c r="C437" s="158" t="s">
        <v>163</v>
      </c>
      <c r="D437" s="158" t="s">
        <v>499</v>
      </c>
      <c r="E437" s="158" t="s">
        <v>171</v>
      </c>
      <c r="F437" s="158" t="s">
        <v>601</v>
      </c>
      <c r="G437" s="159">
        <v>343503.26</v>
      </c>
      <c r="H437" s="159">
        <v>341798.26</v>
      </c>
      <c r="I437" s="159">
        <f>+I438</f>
        <v>341798.16</v>
      </c>
      <c r="J437" s="159">
        <f t="shared" si="7"/>
        <v>99.99997074297569</v>
      </c>
    </row>
    <row r="438" spans="1:10" ht="38.25">
      <c r="A438" s="156">
        <v>428</v>
      </c>
      <c r="B438" s="157" t="s">
        <v>602</v>
      </c>
      <c r="C438" s="158" t="s">
        <v>163</v>
      </c>
      <c r="D438" s="158" t="s">
        <v>499</v>
      </c>
      <c r="E438" s="158" t="s">
        <v>171</v>
      </c>
      <c r="F438" s="158" t="s">
        <v>603</v>
      </c>
      <c r="G438" s="159">
        <v>343503.26</v>
      </c>
      <c r="H438" s="159">
        <v>341798.26</v>
      </c>
      <c r="I438" s="159">
        <v>341798.16</v>
      </c>
      <c r="J438" s="159">
        <f t="shared" si="7"/>
        <v>99.99997074297569</v>
      </c>
    </row>
    <row r="439" spans="1:10" ht="12.75">
      <c r="A439" s="156">
        <v>429</v>
      </c>
      <c r="B439" s="157" t="s">
        <v>507</v>
      </c>
      <c r="C439" s="158" t="s">
        <v>163</v>
      </c>
      <c r="D439" s="158" t="s">
        <v>508</v>
      </c>
      <c r="E439" s="158"/>
      <c r="F439" s="158"/>
      <c r="G439" s="159">
        <v>74400</v>
      </c>
      <c r="H439" s="159">
        <v>70212</v>
      </c>
      <c r="I439" s="159">
        <f>+I440</f>
        <v>69973.68</v>
      </c>
      <c r="J439" s="159">
        <f t="shared" si="7"/>
        <v>99.660570842591</v>
      </c>
    </row>
    <row r="440" spans="1:10" ht="12.75">
      <c r="A440" s="156">
        <v>430</v>
      </c>
      <c r="B440" s="157" t="s">
        <v>509</v>
      </c>
      <c r="C440" s="158" t="s">
        <v>163</v>
      </c>
      <c r="D440" s="158" t="s">
        <v>510</v>
      </c>
      <c r="E440" s="158"/>
      <c r="F440" s="158"/>
      <c r="G440" s="159">
        <v>74400</v>
      </c>
      <c r="H440" s="159">
        <v>70212</v>
      </c>
      <c r="I440" s="159">
        <f>+I441</f>
        <v>69973.68</v>
      </c>
      <c r="J440" s="159">
        <f t="shared" si="7"/>
        <v>99.660570842591</v>
      </c>
    </row>
    <row r="441" spans="1:10" ht="25.5">
      <c r="A441" s="156">
        <v>431</v>
      </c>
      <c r="B441" s="157" t="s">
        <v>682</v>
      </c>
      <c r="C441" s="158" t="s">
        <v>163</v>
      </c>
      <c r="D441" s="158" t="s">
        <v>510</v>
      </c>
      <c r="E441" s="158" t="s">
        <v>683</v>
      </c>
      <c r="F441" s="158"/>
      <c r="G441" s="159">
        <v>74400</v>
      </c>
      <c r="H441" s="159">
        <v>70212</v>
      </c>
      <c r="I441" s="159">
        <f>+I442</f>
        <v>69973.68</v>
      </c>
      <c r="J441" s="159">
        <f t="shared" si="7"/>
        <v>99.660570842591</v>
      </c>
    </row>
    <row r="442" spans="1:10" ht="25.5">
      <c r="A442" s="156">
        <v>432</v>
      </c>
      <c r="B442" s="157" t="s">
        <v>164</v>
      </c>
      <c r="C442" s="158" t="s">
        <v>163</v>
      </c>
      <c r="D442" s="158" t="s">
        <v>510</v>
      </c>
      <c r="E442" s="158" t="s">
        <v>165</v>
      </c>
      <c r="F442" s="158"/>
      <c r="G442" s="159">
        <v>74400</v>
      </c>
      <c r="H442" s="159">
        <v>70212</v>
      </c>
      <c r="I442" s="159">
        <f>+I443</f>
        <v>69973.68</v>
      </c>
      <c r="J442" s="159">
        <f t="shared" si="7"/>
        <v>99.660570842591</v>
      </c>
    </row>
    <row r="443" spans="1:10" ht="51">
      <c r="A443" s="156">
        <v>433</v>
      </c>
      <c r="B443" s="157" t="s">
        <v>172</v>
      </c>
      <c r="C443" s="158" t="s">
        <v>163</v>
      </c>
      <c r="D443" s="158" t="s">
        <v>510</v>
      </c>
      <c r="E443" s="158" t="s">
        <v>173</v>
      </c>
      <c r="F443" s="158"/>
      <c r="G443" s="159">
        <v>74400</v>
      </c>
      <c r="H443" s="159">
        <v>70212</v>
      </c>
      <c r="I443" s="159">
        <f>+I444+I446</f>
        <v>69973.68</v>
      </c>
      <c r="J443" s="159">
        <f t="shared" si="7"/>
        <v>99.660570842591</v>
      </c>
    </row>
    <row r="444" spans="1:10" ht="63.75">
      <c r="A444" s="156">
        <v>434</v>
      </c>
      <c r="B444" s="157" t="s">
        <v>593</v>
      </c>
      <c r="C444" s="158" t="s">
        <v>163</v>
      </c>
      <c r="D444" s="158" t="s">
        <v>510</v>
      </c>
      <c r="E444" s="158" t="s">
        <v>173</v>
      </c>
      <c r="F444" s="158" t="s">
        <v>1174</v>
      </c>
      <c r="G444" s="159">
        <v>64700</v>
      </c>
      <c r="H444" s="159">
        <v>70212</v>
      </c>
      <c r="I444" s="159">
        <f>+I445</f>
        <v>69973.68</v>
      </c>
      <c r="J444" s="159">
        <f t="shared" si="7"/>
        <v>99.660570842591</v>
      </c>
    </row>
    <row r="445" spans="1:10" ht="25.5">
      <c r="A445" s="156">
        <v>435</v>
      </c>
      <c r="B445" s="157" t="s">
        <v>594</v>
      </c>
      <c r="C445" s="158" t="s">
        <v>163</v>
      </c>
      <c r="D445" s="158" t="s">
        <v>510</v>
      </c>
      <c r="E445" s="158" t="s">
        <v>173</v>
      </c>
      <c r="F445" s="158" t="s">
        <v>854</v>
      </c>
      <c r="G445" s="159">
        <v>64700</v>
      </c>
      <c r="H445" s="159">
        <v>70212</v>
      </c>
      <c r="I445" s="159">
        <v>69973.68</v>
      </c>
      <c r="J445" s="159">
        <f t="shared" si="7"/>
        <v>99.660570842591</v>
      </c>
    </row>
    <row r="446" spans="1:10" ht="25.5">
      <c r="A446" s="156">
        <v>436</v>
      </c>
      <c r="B446" s="157" t="s">
        <v>600</v>
      </c>
      <c r="C446" s="158" t="s">
        <v>163</v>
      </c>
      <c r="D446" s="158" t="s">
        <v>510</v>
      </c>
      <c r="E446" s="158" t="s">
        <v>173</v>
      </c>
      <c r="F446" s="158" t="s">
        <v>601</v>
      </c>
      <c r="G446" s="159">
        <v>9700</v>
      </c>
      <c r="H446" s="159">
        <v>0</v>
      </c>
      <c r="I446" s="159">
        <f>+I447</f>
        <v>0</v>
      </c>
      <c r="J446" s="159">
        <v>0</v>
      </c>
    </row>
    <row r="447" spans="1:10" ht="38.25">
      <c r="A447" s="156">
        <v>437</v>
      </c>
      <c r="B447" s="157" t="s">
        <v>602</v>
      </c>
      <c r="C447" s="158" t="s">
        <v>163</v>
      </c>
      <c r="D447" s="158" t="s">
        <v>510</v>
      </c>
      <c r="E447" s="158" t="s">
        <v>173</v>
      </c>
      <c r="F447" s="158" t="s">
        <v>603</v>
      </c>
      <c r="G447" s="159">
        <v>9700</v>
      </c>
      <c r="H447" s="159">
        <v>0</v>
      </c>
      <c r="I447" s="159"/>
      <c r="J447" s="159">
        <v>0</v>
      </c>
    </row>
    <row r="448" spans="1:10" ht="25.5">
      <c r="A448" s="156">
        <v>438</v>
      </c>
      <c r="B448" s="157" t="s">
        <v>511</v>
      </c>
      <c r="C448" s="158" t="s">
        <v>163</v>
      </c>
      <c r="D448" s="158" t="s">
        <v>512</v>
      </c>
      <c r="E448" s="158"/>
      <c r="F448" s="158"/>
      <c r="G448" s="159">
        <v>1198639.89</v>
      </c>
      <c r="H448" s="159">
        <v>1387268.31</v>
      </c>
      <c r="I448" s="159">
        <f>+I449</f>
        <v>1385451.42</v>
      </c>
      <c r="J448" s="159">
        <f t="shared" si="7"/>
        <v>99.86903110329102</v>
      </c>
    </row>
    <row r="449" spans="1:10" ht="12.75">
      <c r="A449" s="156">
        <v>439</v>
      </c>
      <c r="B449" s="157" t="s">
        <v>515</v>
      </c>
      <c r="C449" s="158" t="s">
        <v>163</v>
      </c>
      <c r="D449" s="158" t="s">
        <v>516</v>
      </c>
      <c r="E449" s="158"/>
      <c r="F449" s="158"/>
      <c r="G449" s="159">
        <v>1198639.89</v>
      </c>
      <c r="H449" s="159">
        <v>1387268.31</v>
      </c>
      <c r="I449" s="159">
        <f>+I450</f>
        <v>1385451.42</v>
      </c>
      <c r="J449" s="159">
        <f t="shared" si="7"/>
        <v>99.86903110329102</v>
      </c>
    </row>
    <row r="450" spans="1:10" ht="76.5">
      <c r="A450" s="156">
        <v>440</v>
      </c>
      <c r="B450" s="157" t="s">
        <v>618</v>
      </c>
      <c r="C450" s="158" t="s">
        <v>163</v>
      </c>
      <c r="D450" s="158" t="s">
        <v>516</v>
      </c>
      <c r="E450" s="158" t="s">
        <v>619</v>
      </c>
      <c r="F450" s="158"/>
      <c r="G450" s="159">
        <v>1198639.89</v>
      </c>
      <c r="H450" s="159">
        <v>1387268.31</v>
      </c>
      <c r="I450" s="159">
        <f>+I451</f>
        <v>1385451.42</v>
      </c>
      <c r="J450" s="159">
        <f t="shared" si="7"/>
        <v>99.86903110329102</v>
      </c>
    </row>
    <row r="451" spans="1:10" ht="51">
      <c r="A451" s="156">
        <v>441</v>
      </c>
      <c r="B451" s="157" t="s">
        <v>620</v>
      </c>
      <c r="C451" s="158" t="s">
        <v>163</v>
      </c>
      <c r="D451" s="158" t="s">
        <v>516</v>
      </c>
      <c r="E451" s="158" t="s">
        <v>621</v>
      </c>
      <c r="F451" s="158"/>
      <c r="G451" s="159">
        <v>1198639.89</v>
      </c>
      <c r="H451" s="159">
        <v>1387268.31</v>
      </c>
      <c r="I451" s="159">
        <f>+I452+I455+I461</f>
        <v>1385451.42</v>
      </c>
      <c r="J451" s="159">
        <f t="shared" si="7"/>
        <v>99.86903110329102</v>
      </c>
    </row>
    <row r="452" spans="1:10" ht="63.75">
      <c r="A452" s="156">
        <v>442</v>
      </c>
      <c r="B452" s="157" t="s">
        <v>174</v>
      </c>
      <c r="C452" s="158" t="s">
        <v>163</v>
      </c>
      <c r="D452" s="158" t="s">
        <v>516</v>
      </c>
      <c r="E452" s="158" t="s">
        <v>175</v>
      </c>
      <c r="F452" s="158"/>
      <c r="G452" s="159">
        <v>0</v>
      </c>
      <c r="H452" s="159">
        <v>138100</v>
      </c>
      <c r="I452" s="159">
        <f>+I453</f>
        <v>138100</v>
      </c>
      <c r="J452" s="159">
        <f t="shared" si="7"/>
        <v>100</v>
      </c>
    </row>
    <row r="453" spans="1:10" ht="25.5">
      <c r="A453" s="156">
        <v>443</v>
      </c>
      <c r="B453" s="157" t="s">
        <v>600</v>
      </c>
      <c r="C453" s="158" t="s">
        <v>163</v>
      </c>
      <c r="D453" s="158" t="s">
        <v>516</v>
      </c>
      <c r="E453" s="158" t="s">
        <v>175</v>
      </c>
      <c r="F453" s="158" t="s">
        <v>601</v>
      </c>
      <c r="G453" s="159">
        <v>0</v>
      </c>
      <c r="H453" s="159">
        <v>138100</v>
      </c>
      <c r="I453" s="159">
        <f>+I454</f>
        <v>138100</v>
      </c>
      <c r="J453" s="159">
        <f t="shared" si="7"/>
        <v>100</v>
      </c>
    </row>
    <row r="454" spans="1:10" ht="38.25">
      <c r="A454" s="156">
        <v>444</v>
      </c>
      <c r="B454" s="157" t="s">
        <v>602</v>
      </c>
      <c r="C454" s="158" t="s">
        <v>163</v>
      </c>
      <c r="D454" s="158" t="s">
        <v>516</v>
      </c>
      <c r="E454" s="158" t="s">
        <v>175</v>
      </c>
      <c r="F454" s="158" t="s">
        <v>603</v>
      </c>
      <c r="G454" s="159">
        <v>0</v>
      </c>
      <c r="H454" s="159">
        <v>138100</v>
      </c>
      <c r="I454" s="159">
        <v>138100</v>
      </c>
      <c r="J454" s="159">
        <f t="shared" si="7"/>
        <v>100</v>
      </c>
    </row>
    <row r="455" spans="1:10" ht="76.5">
      <c r="A455" s="156">
        <v>445</v>
      </c>
      <c r="B455" s="157" t="s">
        <v>176</v>
      </c>
      <c r="C455" s="158" t="s">
        <v>163</v>
      </c>
      <c r="D455" s="158" t="s">
        <v>516</v>
      </c>
      <c r="E455" s="158" t="s">
        <v>177</v>
      </c>
      <c r="F455" s="158"/>
      <c r="G455" s="159">
        <v>1181139.89</v>
      </c>
      <c r="H455" s="159">
        <v>1249168.31</v>
      </c>
      <c r="I455" s="159">
        <f>+I459+I456</f>
        <v>1247351.42</v>
      </c>
      <c r="J455" s="159">
        <f t="shared" si="7"/>
        <v>99.85455202589952</v>
      </c>
    </row>
    <row r="456" spans="1:10" ht="63.75">
      <c r="A456" s="156">
        <v>446</v>
      </c>
      <c r="B456" s="157" t="s">
        <v>593</v>
      </c>
      <c r="C456" s="158" t="s">
        <v>163</v>
      </c>
      <c r="D456" s="158" t="s">
        <v>516</v>
      </c>
      <c r="E456" s="158" t="s">
        <v>177</v>
      </c>
      <c r="F456" s="158" t="s">
        <v>1174</v>
      </c>
      <c r="G456" s="159">
        <v>921069</v>
      </c>
      <c r="H456" s="159">
        <v>921069</v>
      </c>
      <c r="I456" s="159">
        <f>+I457</f>
        <v>919252.11</v>
      </c>
      <c r="J456" s="159">
        <f t="shared" si="7"/>
        <v>99.8027411627142</v>
      </c>
    </row>
    <row r="457" spans="1:10" ht="25.5">
      <c r="A457" s="156">
        <v>447</v>
      </c>
      <c r="B457" s="157" t="s">
        <v>688</v>
      </c>
      <c r="C457" s="158" t="s">
        <v>163</v>
      </c>
      <c r="D457" s="158" t="s">
        <v>516</v>
      </c>
      <c r="E457" s="158" t="s">
        <v>177</v>
      </c>
      <c r="F457" s="158" t="s">
        <v>1446</v>
      </c>
      <c r="G457" s="159">
        <v>0</v>
      </c>
      <c r="H457" s="159">
        <v>921069</v>
      </c>
      <c r="I457" s="159">
        <v>919252.11</v>
      </c>
      <c r="J457" s="159">
        <f t="shared" si="7"/>
        <v>99.8027411627142</v>
      </c>
    </row>
    <row r="458" spans="1:10" ht="25.5">
      <c r="A458" s="156">
        <v>448</v>
      </c>
      <c r="B458" s="157" t="s">
        <v>594</v>
      </c>
      <c r="C458" s="158" t="s">
        <v>163</v>
      </c>
      <c r="D458" s="158" t="s">
        <v>516</v>
      </c>
      <c r="E458" s="158" t="s">
        <v>177</v>
      </c>
      <c r="F458" s="158" t="s">
        <v>854</v>
      </c>
      <c r="G458" s="159">
        <v>921069</v>
      </c>
      <c r="H458" s="159">
        <v>0</v>
      </c>
      <c r="I458" s="159">
        <v>0</v>
      </c>
      <c r="J458" s="159">
        <v>0</v>
      </c>
    </row>
    <row r="459" spans="1:10" ht="25.5">
      <c r="A459" s="156">
        <v>449</v>
      </c>
      <c r="B459" s="157" t="s">
        <v>600</v>
      </c>
      <c r="C459" s="158" t="s">
        <v>163</v>
      </c>
      <c r="D459" s="158" t="s">
        <v>516</v>
      </c>
      <c r="E459" s="158" t="s">
        <v>177</v>
      </c>
      <c r="F459" s="158" t="s">
        <v>601</v>
      </c>
      <c r="G459" s="159">
        <v>260070.89</v>
      </c>
      <c r="H459" s="159">
        <v>328099.31</v>
      </c>
      <c r="I459" s="159">
        <f>+I460</f>
        <v>328099.31</v>
      </c>
      <c r="J459" s="159">
        <f aca="true" t="shared" si="8" ref="J459:J522">+I459/H459*100</f>
        <v>100</v>
      </c>
    </row>
    <row r="460" spans="1:10" ht="38.25">
      <c r="A460" s="156">
        <v>450</v>
      </c>
      <c r="B460" s="157" t="s">
        <v>602</v>
      </c>
      <c r="C460" s="158" t="s">
        <v>163</v>
      </c>
      <c r="D460" s="158" t="s">
        <v>516</v>
      </c>
      <c r="E460" s="158" t="s">
        <v>177</v>
      </c>
      <c r="F460" s="158" t="s">
        <v>603</v>
      </c>
      <c r="G460" s="159">
        <v>260070.89</v>
      </c>
      <c r="H460" s="159">
        <v>328099.31</v>
      </c>
      <c r="I460" s="159">
        <v>328099.31</v>
      </c>
      <c r="J460" s="159">
        <f t="shared" si="8"/>
        <v>100</v>
      </c>
    </row>
    <row r="461" spans="1:10" ht="76.5">
      <c r="A461" s="156">
        <v>451</v>
      </c>
      <c r="B461" s="157" t="s">
        <v>178</v>
      </c>
      <c r="C461" s="158" t="s">
        <v>163</v>
      </c>
      <c r="D461" s="158" t="s">
        <v>516</v>
      </c>
      <c r="E461" s="158" t="s">
        <v>179</v>
      </c>
      <c r="F461" s="158"/>
      <c r="G461" s="159">
        <v>17500</v>
      </c>
      <c r="H461" s="159">
        <v>0</v>
      </c>
      <c r="I461" s="159">
        <f>+I462</f>
        <v>0</v>
      </c>
      <c r="J461" s="159">
        <v>0</v>
      </c>
    </row>
    <row r="462" spans="1:10" ht="25.5">
      <c r="A462" s="156">
        <v>452</v>
      </c>
      <c r="B462" s="157" t="s">
        <v>600</v>
      </c>
      <c r="C462" s="158" t="s">
        <v>163</v>
      </c>
      <c r="D462" s="158" t="s">
        <v>516</v>
      </c>
      <c r="E462" s="158" t="s">
        <v>179</v>
      </c>
      <c r="F462" s="158" t="s">
        <v>601</v>
      </c>
      <c r="G462" s="159">
        <v>17500</v>
      </c>
      <c r="H462" s="159">
        <v>0</v>
      </c>
      <c r="I462" s="159">
        <f>+I463</f>
        <v>0</v>
      </c>
      <c r="J462" s="159">
        <v>0</v>
      </c>
    </row>
    <row r="463" spans="1:10" ht="38.25">
      <c r="A463" s="156">
        <v>453</v>
      </c>
      <c r="B463" s="157" t="s">
        <v>602</v>
      </c>
      <c r="C463" s="158" t="s">
        <v>163</v>
      </c>
      <c r="D463" s="158" t="s">
        <v>516</v>
      </c>
      <c r="E463" s="158" t="s">
        <v>179</v>
      </c>
      <c r="F463" s="158" t="s">
        <v>603</v>
      </c>
      <c r="G463" s="159">
        <v>17500</v>
      </c>
      <c r="H463" s="159">
        <v>0</v>
      </c>
      <c r="I463" s="159">
        <v>0</v>
      </c>
      <c r="J463" s="159">
        <v>0</v>
      </c>
    </row>
    <row r="464" spans="1:10" ht="12.75">
      <c r="A464" s="156">
        <v>454</v>
      </c>
      <c r="B464" s="157" t="s">
        <v>517</v>
      </c>
      <c r="C464" s="158" t="s">
        <v>163</v>
      </c>
      <c r="D464" s="158" t="s">
        <v>518</v>
      </c>
      <c r="E464" s="158"/>
      <c r="F464" s="158"/>
      <c r="G464" s="159">
        <v>41100</v>
      </c>
      <c r="H464" s="159">
        <v>41100</v>
      </c>
      <c r="I464" s="159">
        <f aca="true" t="shared" si="9" ref="I464:I469">+I465</f>
        <v>40053.62</v>
      </c>
      <c r="J464" s="159">
        <f t="shared" si="8"/>
        <v>97.45406326034065</v>
      </c>
    </row>
    <row r="465" spans="1:10" ht="12.75">
      <c r="A465" s="156">
        <v>455</v>
      </c>
      <c r="B465" s="157" t="s">
        <v>519</v>
      </c>
      <c r="C465" s="158" t="s">
        <v>163</v>
      </c>
      <c r="D465" s="158" t="s">
        <v>520</v>
      </c>
      <c r="E465" s="158"/>
      <c r="F465" s="158"/>
      <c r="G465" s="159">
        <v>41100</v>
      </c>
      <c r="H465" s="159">
        <v>41100</v>
      </c>
      <c r="I465" s="159">
        <f t="shared" si="9"/>
        <v>40053.62</v>
      </c>
      <c r="J465" s="159">
        <f t="shared" si="8"/>
        <v>97.45406326034065</v>
      </c>
    </row>
    <row r="466" spans="1:10" ht="76.5">
      <c r="A466" s="156">
        <v>456</v>
      </c>
      <c r="B466" s="157" t="s">
        <v>180</v>
      </c>
      <c r="C466" s="158" t="s">
        <v>163</v>
      </c>
      <c r="D466" s="158" t="s">
        <v>520</v>
      </c>
      <c r="E466" s="158" t="s">
        <v>181</v>
      </c>
      <c r="F466" s="158"/>
      <c r="G466" s="159">
        <v>41100</v>
      </c>
      <c r="H466" s="159">
        <v>41100</v>
      </c>
      <c r="I466" s="159">
        <f t="shared" si="9"/>
        <v>40053.62</v>
      </c>
      <c r="J466" s="159">
        <f t="shared" si="8"/>
        <v>97.45406326034065</v>
      </c>
    </row>
    <row r="467" spans="1:10" ht="25.5">
      <c r="A467" s="156">
        <v>457</v>
      </c>
      <c r="B467" s="157" t="s">
        <v>182</v>
      </c>
      <c r="C467" s="158" t="s">
        <v>163</v>
      </c>
      <c r="D467" s="158" t="s">
        <v>520</v>
      </c>
      <c r="E467" s="158" t="s">
        <v>183</v>
      </c>
      <c r="F467" s="158"/>
      <c r="G467" s="159">
        <v>41100</v>
      </c>
      <c r="H467" s="159">
        <v>41100</v>
      </c>
      <c r="I467" s="159">
        <f t="shared" si="9"/>
        <v>40053.62</v>
      </c>
      <c r="J467" s="159">
        <f t="shared" si="8"/>
        <v>97.45406326034065</v>
      </c>
    </row>
    <row r="468" spans="1:10" ht="76.5">
      <c r="A468" s="156">
        <v>458</v>
      </c>
      <c r="B468" s="157" t="s">
        <v>184</v>
      </c>
      <c r="C468" s="158" t="s">
        <v>163</v>
      </c>
      <c r="D468" s="158" t="s">
        <v>520</v>
      </c>
      <c r="E468" s="158" t="s">
        <v>185</v>
      </c>
      <c r="F468" s="158"/>
      <c r="G468" s="159">
        <v>41100</v>
      </c>
      <c r="H468" s="159">
        <v>41100</v>
      </c>
      <c r="I468" s="159">
        <f t="shared" si="9"/>
        <v>40053.62</v>
      </c>
      <c r="J468" s="159">
        <f t="shared" si="8"/>
        <v>97.45406326034065</v>
      </c>
    </row>
    <row r="469" spans="1:10" ht="63.75">
      <c r="A469" s="156">
        <v>459</v>
      </c>
      <c r="B469" s="157" t="s">
        <v>593</v>
      </c>
      <c r="C469" s="158" t="s">
        <v>163</v>
      </c>
      <c r="D469" s="158" t="s">
        <v>520</v>
      </c>
      <c r="E469" s="158" t="s">
        <v>185</v>
      </c>
      <c r="F469" s="158" t="s">
        <v>1174</v>
      </c>
      <c r="G469" s="159">
        <v>41100</v>
      </c>
      <c r="H469" s="159">
        <v>41100</v>
      </c>
      <c r="I469" s="159">
        <f t="shared" si="9"/>
        <v>40053.62</v>
      </c>
      <c r="J469" s="159">
        <f t="shared" si="8"/>
        <v>97.45406326034065</v>
      </c>
    </row>
    <row r="470" spans="1:10" ht="25.5">
      <c r="A470" s="156">
        <v>460</v>
      </c>
      <c r="B470" s="157" t="s">
        <v>688</v>
      </c>
      <c r="C470" s="158" t="s">
        <v>163</v>
      </c>
      <c r="D470" s="158" t="s">
        <v>520</v>
      </c>
      <c r="E470" s="158" t="s">
        <v>185</v>
      </c>
      <c r="F470" s="158" t="s">
        <v>1446</v>
      </c>
      <c r="G470" s="159">
        <v>0</v>
      </c>
      <c r="H470" s="159">
        <v>41100</v>
      </c>
      <c r="I470" s="159">
        <v>40053.62</v>
      </c>
      <c r="J470" s="159">
        <f t="shared" si="8"/>
        <v>97.45406326034065</v>
      </c>
    </row>
    <row r="471" spans="1:10" ht="25.5">
      <c r="A471" s="156">
        <v>461</v>
      </c>
      <c r="B471" s="157" t="s">
        <v>594</v>
      </c>
      <c r="C471" s="158" t="s">
        <v>163</v>
      </c>
      <c r="D471" s="158" t="s">
        <v>520</v>
      </c>
      <c r="E471" s="158" t="s">
        <v>185</v>
      </c>
      <c r="F471" s="158" t="s">
        <v>854</v>
      </c>
      <c r="G471" s="159">
        <v>41100</v>
      </c>
      <c r="H471" s="159">
        <v>0</v>
      </c>
      <c r="I471" s="159">
        <v>0</v>
      </c>
      <c r="J471" s="159">
        <v>0</v>
      </c>
    </row>
    <row r="472" spans="1:10" ht="12.75">
      <c r="A472" s="156">
        <v>462</v>
      </c>
      <c r="B472" s="157" t="s">
        <v>527</v>
      </c>
      <c r="C472" s="158" t="s">
        <v>163</v>
      </c>
      <c r="D472" s="158" t="s">
        <v>528</v>
      </c>
      <c r="E472" s="158"/>
      <c r="F472" s="158"/>
      <c r="G472" s="159">
        <v>1160592.85</v>
      </c>
      <c r="H472" s="159">
        <v>1122468.7</v>
      </c>
      <c r="I472" s="159">
        <f>+I473+I479</f>
        <v>1011279.22</v>
      </c>
      <c r="J472" s="159">
        <f t="shared" si="8"/>
        <v>90.09420218131694</v>
      </c>
    </row>
    <row r="473" spans="1:10" ht="12.75">
      <c r="A473" s="156">
        <v>463</v>
      </c>
      <c r="B473" s="157" t="s">
        <v>533</v>
      </c>
      <c r="C473" s="158" t="s">
        <v>163</v>
      </c>
      <c r="D473" s="158" t="s">
        <v>534</v>
      </c>
      <c r="E473" s="158"/>
      <c r="F473" s="158"/>
      <c r="G473" s="159">
        <v>100000</v>
      </c>
      <c r="H473" s="159">
        <v>65575</v>
      </c>
      <c r="I473" s="159">
        <f>+I474</f>
        <v>65575</v>
      </c>
      <c r="J473" s="159">
        <f t="shared" si="8"/>
        <v>100</v>
      </c>
    </row>
    <row r="474" spans="1:10" ht="76.5">
      <c r="A474" s="156">
        <v>464</v>
      </c>
      <c r="B474" s="157" t="s">
        <v>180</v>
      </c>
      <c r="C474" s="158" t="s">
        <v>163</v>
      </c>
      <c r="D474" s="158" t="s">
        <v>534</v>
      </c>
      <c r="E474" s="158" t="s">
        <v>181</v>
      </c>
      <c r="F474" s="158"/>
      <c r="G474" s="159">
        <v>100000</v>
      </c>
      <c r="H474" s="159">
        <v>65575</v>
      </c>
      <c r="I474" s="159">
        <f>+I475</f>
        <v>65575</v>
      </c>
      <c r="J474" s="159">
        <f t="shared" si="8"/>
        <v>100</v>
      </c>
    </row>
    <row r="475" spans="1:10" ht="25.5">
      <c r="A475" s="156">
        <v>465</v>
      </c>
      <c r="B475" s="157" t="s">
        <v>186</v>
      </c>
      <c r="C475" s="158" t="s">
        <v>163</v>
      </c>
      <c r="D475" s="158" t="s">
        <v>534</v>
      </c>
      <c r="E475" s="158" t="s">
        <v>187</v>
      </c>
      <c r="F475" s="158"/>
      <c r="G475" s="159">
        <v>100000</v>
      </c>
      <c r="H475" s="159">
        <v>65575</v>
      </c>
      <c r="I475" s="159">
        <f>+I476</f>
        <v>65575</v>
      </c>
      <c r="J475" s="159">
        <f t="shared" si="8"/>
        <v>100</v>
      </c>
    </row>
    <row r="476" spans="1:10" ht="51">
      <c r="A476" s="156">
        <v>466</v>
      </c>
      <c r="B476" s="157" t="s">
        <v>188</v>
      </c>
      <c r="C476" s="158" t="s">
        <v>163</v>
      </c>
      <c r="D476" s="158" t="s">
        <v>534</v>
      </c>
      <c r="E476" s="158" t="s">
        <v>189</v>
      </c>
      <c r="F476" s="158"/>
      <c r="G476" s="159">
        <v>100000</v>
      </c>
      <c r="H476" s="159">
        <v>65575</v>
      </c>
      <c r="I476" s="159">
        <f>+I477</f>
        <v>65575</v>
      </c>
      <c r="J476" s="159">
        <f t="shared" si="8"/>
        <v>100</v>
      </c>
    </row>
    <row r="477" spans="1:10" ht="25.5">
      <c r="A477" s="156">
        <v>467</v>
      </c>
      <c r="B477" s="157" t="s">
        <v>600</v>
      </c>
      <c r="C477" s="158" t="s">
        <v>163</v>
      </c>
      <c r="D477" s="158" t="s">
        <v>534</v>
      </c>
      <c r="E477" s="158" t="s">
        <v>189</v>
      </c>
      <c r="F477" s="158" t="s">
        <v>601</v>
      </c>
      <c r="G477" s="159">
        <v>100000</v>
      </c>
      <c r="H477" s="159">
        <v>65575</v>
      </c>
      <c r="I477" s="159">
        <f>+I478</f>
        <v>65575</v>
      </c>
      <c r="J477" s="159">
        <f t="shared" si="8"/>
        <v>100</v>
      </c>
    </row>
    <row r="478" spans="1:10" ht="38.25">
      <c r="A478" s="156">
        <v>468</v>
      </c>
      <c r="B478" s="157" t="s">
        <v>602</v>
      </c>
      <c r="C478" s="158" t="s">
        <v>163</v>
      </c>
      <c r="D478" s="158" t="s">
        <v>534</v>
      </c>
      <c r="E478" s="158" t="s">
        <v>189</v>
      </c>
      <c r="F478" s="158" t="s">
        <v>603</v>
      </c>
      <c r="G478" s="159">
        <v>100000</v>
      </c>
      <c r="H478" s="159">
        <v>65575</v>
      </c>
      <c r="I478" s="159">
        <v>65575</v>
      </c>
      <c r="J478" s="159">
        <f t="shared" si="8"/>
        <v>100</v>
      </c>
    </row>
    <row r="479" spans="1:10" ht="25.5">
      <c r="A479" s="156">
        <v>469</v>
      </c>
      <c r="B479" s="157" t="s">
        <v>535</v>
      </c>
      <c r="C479" s="158" t="s">
        <v>163</v>
      </c>
      <c r="D479" s="158" t="s">
        <v>536</v>
      </c>
      <c r="E479" s="158"/>
      <c r="F479" s="158"/>
      <c r="G479" s="159">
        <v>1060592.85</v>
      </c>
      <c r="H479" s="159">
        <v>1056893.7</v>
      </c>
      <c r="I479" s="159">
        <f>+I480</f>
        <v>945704.22</v>
      </c>
      <c r="J479" s="159">
        <f t="shared" si="8"/>
        <v>89.47959667088563</v>
      </c>
    </row>
    <row r="480" spans="1:10" ht="76.5">
      <c r="A480" s="156">
        <v>470</v>
      </c>
      <c r="B480" s="157" t="s">
        <v>180</v>
      </c>
      <c r="C480" s="158" t="s">
        <v>163</v>
      </c>
      <c r="D480" s="158" t="s">
        <v>536</v>
      </c>
      <c r="E480" s="158" t="s">
        <v>181</v>
      </c>
      <c r="F480" s="158"/>
      <c r="G480" s="159">
        <v>1060592.85</v>
      </c>
      <c r="H480" s="159">
        <v>1056893.7</v>
      </c>
      <c r="I480" s="159">
        <f>+I481</f>
        <v>945704.22</v>
      </c>
      <c r="J480" s="159">
        <f t="shared" si="8"/>
        <v>89.47959667088563</v>
      </c>
    </row>
    <row r="481" spans="1:10" ht="25.5">
      <c r="A481" s="156">
        <v>471</v>
      </c>
      <c r="B481" s="157" t="s">
        <v>182</v>
      </c>
      <c r="C481" s="158" t="s">
        <v>163</v>
      </c>
      <c r="D481" s="158" t="s">
        <v>536</v>
      </c>
      <c r="E481" s="158" t="s">
        <v>183</v>
      </c>
      <c r="F481" s="158"/>
      <c r="G481" s="159">
        <v>1060592.85</v>
      </c>
      <c r="H481" s="159">
        <v>1056893.7</v>
      </c>
      <c r="I481" s="159">
        <f>+I482+I486+I489</f>
        <v>945704.22</v>
      </c>
      <c r="J481" s="159">
        <f t="shared" si="8"/>
        <v>89.47959667088563</v>
      </c>
    </row>
    <row r="482" spans="1:10" ht="76.5">
      <c r="A482" s="156">
        <v>472</v>
      </c>
      <c r="B482" s="161" t="s">
        <v>190</v>
      </c>
      <c r="C482" s="158" t="s">
        <v>163</v>
      </c>
      <c r="D482" s="158" t="s">
        <v>536</v>
      </c>
      <c r="E482" s="158" t="s">
        <v>191</v>
      </c>
      <c r="F482" s="158"/>
      <c r="G482" s="159">
        <v>276836</v>
      </c>
      <c r="H482" s="159">
        <v>276836</v>
      </c>
      <c r="I482" s="159">
        <f>+I483</f>
        <v>220553.5</v>
      </c>
      <c r="J482" s="159">
        <f t="shared" si="8"/>
        <v>79.66937103555895</v>
      </c>
    </row>
    <row r="483" spans="1:10" ht="63.75">
      <c r="A483" s="156">
        <v>473</v>
      </c>
      <c r="B483" s="157" t="s">
        <v>593</v>
      </c>
      <c r="C483" s="158" t="s">
        <v>163</v>
      </c>
      <c r="D483" s="158" t="s">
        <v>536</v>
      </c>
      <c r="E483" s="158" t="s">
        <v>191</v>
      </c>
      <c r="F483" s="158" t="s">
        <v>1174</v>
      </c>
      <c r="G483" s="159">
        <v>276836</v>
      </c>
      <c r="H483" s="159">
        <v>276836</v>
      </c>
      <c r="I483" s="159">
        <f>+I484</f>
        <v>220553.5</v>
      </c>
      <c r="J483" s="159">
        <f t="shared" si="8"/>
        <v>79.66937103555895</v>
      </c>
    </row>
    <row r="484" spans="1:10" ht="25.5">
      <c r="A484" s="156">
        <v>474</v>
      </c>
      <c r="B484" s="157" t="s">
        <v>688</v>
      </c>
      <c r="C484" s="158" t="s">
        <v>163</v>
      </c>
      <c r="D484" s="158" t="s">
        <v>536</v>
      </c>
      <c r="E484" s="158" t="s">
        <v>191</v>
      </c>
      <c r="F484" s="158" t="s">
        <v>1446</v>
      </c>
      <c r="G484" s="159">
        <v>0</v>
      </c>
      <c r="H484" s="159">
        <v>276836</v>
      </c>
      <c r="I484" s="159">
        <v>220553.5</v>
      </c>
      <c r="J484" s="159">
        <f t="shared" si="8"/>
        <v>79.66937103555895</v>
      </c>
    </row>
    <row r="485" spans="1:10" ht="25.5">
      <c r="A485" s="156">
        <v>475</v>
      </c>
      <c r="B485" s="157" t="s">
        <v>594</v>
      </c>
      <c r="C485" s="158" t="s">
        <v>163</v>
      </c>
      <c r="D485" s="158" t="s">
        <v>536</v>
      </c>
      <c r="E485" s="158" t="s">
        <v>191</v>
      </c>
      <c r="F485" s="158" t="s">
        <v>854</v>
      </c>
      <c r="G485" s="159">
        <v>276836</v>
      </c>
      <c r="H485" s="159">
        <v>0</v>
      </c>
      <c r="I485" s="159">
        <v>0</v>
      </c>
      <c r="J485" s="159">
        <v>0</v>
      </c>
    </row>
    <row r="486" spans="1:10" ht="89.25">
      <c r="A486" s="156">
        <v>476</v>
      </c>
      <c r="B486" s="161" t="s">
        <v>192</v>
      </c>
      <c r="C486" s="158" t="s">
        <v>163</v>
      </c>
      <c r="D486" s="158" t="s">
        <v>536</v>
      </c>
      <c r="E486" s="158" t="s">
        <v>193</v>
      </c>
      <c r="F486" s="158"/>
      <c r="G486" s="159">
        <v>0</v>
      </c>
      <c r="H486" s="159">
        <v>21884.02</v>
      </c>
      <c r="I486" s="159">
        <f>+I487</f>
        <v>20388.42</v>
      </c>
      <c r="J486" s="159">
        <f t="shared" si="8"/>
        <v>93.16578946646914</v>
      </c>
    </row>
    <row r="487" spans="1:10" ht="63.75">
      <c r="A487" s="156">
        <v>477</v>
      </c>
      <c r="B487" s="157" t="s">
        <v>593</v>
      </c>
      <c r="C487" s="158" t="s">
        <v>163</v>
      </c>
      <c r="D487" s="158" t="s">
        <v>536</v>
      </c>
      <c r="E487" s="158" t="s">
        <v>193</v>
      </c>
      <c r="F487" s="158" t="s">
        <v>1174</v>
      </c>
      <c r="G487" s="159">
        <v>0</v>
      </c>
      <c r="H487" s="159">
        <v>21884.02</v>
      </c>
      <c r="I487" s="159">
        <f>+I488</f>
        <v>20388.42</v>
      </c>
      <c r="J487" s="159">
        <f t="shared" si="8"/>
        <v>93.16578946646914</v>
      </c>
    </row>
    <row r="488" spans="1:10" ht="25.5">
      <c r="A488" s="156">
        <v>478</v>
      </c>
      <c r="B488" s="157" t="s">
        <v>688</v>
      </c>
      <c r="C488" s="158" t="s">
        <v>163</v>
      </c>
      <c r="D488" s="158" t="s">
        <v>536</v>
      </c>
      <c r="E488" s="158" t="s">
        <v>193</v>
      </c>
      <c r="F488" s="158" t="s">
        <v>1446</v>
      </c>
      <c r="G488" s="159">
        <v>0</v>
      </c>
      <c r="H488" s="159">
        <v>21884.02</v>
      </c>
      <c r="I488" s="159">
        <v>20388.42</v>
      </c>
      <c r="J488" s="159">
        <f t="shared" si="8"/>
        <v>93.16578946646914</v>
      </c>
    </row>
    <row r="489" spans="1:10" ht="63.75">
      <c r="A489" s="156">
        <v>479</v>
      </c>
      <c r="B489" s="157" t="s">
        <v>194</v>
      </c>
      <c r="C489" s="158" t="s">
        <v>163</v>
      </c>
      <c r="D489" s="158" t="s">
        <v>536</v>
      </c>
      <c r="E489" s="158" t="s">
        <v>195</v>
      </c>
      <c r="F489" s="158"/>
      <c r="G489" s="159">
        <v>783756.85</v>
      </c>
      <c r="H489" s="159">
        <v>758173.68</v>
      </c>
      <c r="I489" s="159">
        <f>+I490+I493</f>
        <v>704762.2999999999</v>
      </c>
      <c r="J489" s="159">
        <f t="shared" si="8"/>
        <v>92.9552579561981</v>
      </c>
    </row>
    <row r="490" spans="1:10" ht="63.75">
      <c r="A490" s="156">
        <v>480</v>
      </c>
      <c r="B490" s="157" t="s">
        <v>593</v>
      </c>
      <c r="C490" s="158" t="s">
        <v>163</v>
      </c>
      <c r="D490" s="158" t="s">
        <v>536</v>
      </c>
      <c r="E490" s="158" t="s">
        <v>195</v>
      </c>
      <c r="F490" s="158" t="s">
        <v>1174</v>
      </c>
      <c r="G490" s="159">
        <v>583613.85</v>
      </c>
      <c r="H490" s="159">
        <v>574134.1</v>
      </c>
      <c r="I490" s="159">
        <f>+I491</f>
        <v>520722.72</v>
      </c>
      <c r="J490" s="159">
        <f t="shared" si="8"/>
        <v>90.6970549214896</v>
      </c>
    </row>
    <row r="491" spans="1:10" ht="25.5">
      <c r="A491" s="156">
        <v>481</v>
      </c>
      <c r="B491" s="157" t="s">
        <v>688</v>
      </c>
      <c r="C491" s="158" t="s">
        <v>163</v>
      </c>
      <c r="D491" s="158" t="s">
        <v>536</v>
      </c>
      <c r="E491" s="158" t="s">
        <v>195</v>
      </c>
      <c r="F491" s="158" t="s">
        <v>1446</v>
      </c>
      <c r="G491" s="159">
        <v>0</v>
      </c>
      <c r="H491" s="159">
        <v>574134.1</v>
      </c>
      <c r="I491" s="159">
        <v>520722.72</v>
      </c>
      <c r="J491" s="159">
        <f t="shared" si="8"/>
        <v>90.6970549214896</v>
      </c>
    </row>
    <row r="492" spans="1:10" ht="25.5">
      <c r="A492" s="156">
        <v>482</v>
      </c>
      <c r="B492" s="157" t="s">
        <v>594</v>
      </c>
      <c r="C492" s="158" t="s">
        <v>163</v>
      </c>
      <c r="D492" s="158" t="s">
        <v>536</v>
      </c>
      <c r="E492" s="158" t="s">
        <v>195</v>
      </c>
      <c r="F492" s="158" t="s">
        <v>854</v>
      </c>
      <c r="G492" s="159">
        <v>583613.85</v>
      </c>
      <c r="H492" s="159">
        <v>0</v>
      </c>
      <c r="I492" s="159">
        <v>0</v>
      </c>
      <c r="J492" s="159">
        <v>0</v>
      </c>
    </row>
    <row r="493" spans="1:10" ht="25.5">
      <c r="A493" s="156">
        <v>483</v>
      </c>
      <c r="B493" s="157" t="s">
        <v>600</v>
      </c>
      <c r="C493" s="158" t="s">
        <v>163</v>
      </c>
      <c r="D493" s="158" t="s">
        <v>536</v>
      </c>
      <c r="E493" s="158" t="s">
        <v>195</v>
      </c>
      <c r="F493" s="158" t="s">
        <v>601</v>
      </c>
      <c r="G493" s="159">
        <v>200143</v>
      </c>
      <c r="H493" s="159">
        <v>184039.58</v>
      </c>
      <c r="I493" s="159">
        <f>+I494</f>
        <v>184039.58</v>
      </c>
      <c r="J493" s="159">
        <f t="shared" si="8"/>
        <v>100</v>
      </c>
    </row>
    <row r="494" spans="1:10" ht="38.25">
      <c r="A494" s="156">
        <v>484</v>
      </c>
      <c r="B494" s="157" t="s">
        <v>602</v>
      </c>
      <c r="C494" s="158" t="s">
        <v>163</v>
      </c>
      <c r="D494" s="158" t="s">
        <v>536</v>
      </c>
      <c r="E494" s="158" t="s">
        <v>195</v>
      </c>
      <c r="F494" s="158" t="s">
        <v>603</v>
      </c>
      <c r="G494" s="159">
        <v>200143</v>
      </c>
      <c r="H494" s="159">
        <v>184039.58</v>
      </c>
      <c r="I494" s="159">
        <v>184039.58</v>
      </c>
      <c r="J494" s="159">
        <f t="shared" si="8"/>
        <v>100</v>
      </c>
    </row>
    <row r="495" spans="1:10" ht="12.75">
      <c r="A495" s="156">
        <v>485</v>
      </c>
      <c r="B495" s="157" t="s">
        <v>196</v>
      </c>
      <c r="C495" s="158" t="s">
        <v>197</v>
      </c>
      <c r="D495" s="158"/>
      <c r="E495" s="158"/>
      <c r="F495" s="158"/>
      <c r="G495" s="159">
        <v>1060000</v>
      </c>
      <c r="H495" s="159">
        <v>896444</v>
      </c>
      <c r="I495" s="159">
        <f>+I496</f>
        <v>896444</v>
      </c>
      <c r="J495" s="159">
        <f t="shared" si="8"/>
        <v>100</v>
      </c>
    </row>
    <row r="496" spans="1:10" ht="12.75">
      <c r="A496" s="156">
        <v>486</v>
      </c>
      <c r="B496" s="157" t="s">
        <v>492</v>
      </c>
      <c r="C496" s="158" t="s">
        <v>197</v>
      </c>
      <c r="D496" s="158" t="s">
        <v>493</v>
      </c>
      <c r="E496" s="158"/>
      <c r="F496" s="158"/>
      <c r="G496" s="159">
        <v>1060000</v>
      </c>
      <c r="H496" s="159">
        <v>896444</v>
      </c>
      <c r="I496" s="159">
        <f>+I497</f>
        <v>896444</v>
      </c>
      <c r="J496" s="159">
        <f t="shared" si="8"/>
        <v>100</v>
      </c>
    </row>
    <row r="497" spans="1:10" ht="38.25">
      <c r="A497" s="156">
        <v>487</v>
      </c>
      <c r="B497" s="157" t="s">
        <v>501</v>
      </c>
      <c r="C497" s="158" t="s">
        <v>197</v>
      </c>
      <c r="D497" s="158" t="s">
        <v>502</v>
      </c>
      <c r="E497" s="158"/>
      <c r="F497" s="158"/>
      <c r="G497" s="159">
        <v>1060000</v>
      </c>
      <c r="H497" s="159">
        <v>896444</v>
      </c>
      <c r="I497" s="159">
        <f>+I498</f>
        <v>896444</v>
      </c>
      <c r="J497" s="159">
        <f t="shared" si="8"/>
        <v>100</v>
      </c>
    </row>
    <row r="498" spans="1:10" ht="25.5">
      <c r="A498" s="156">
        <v>488</v>
      </c>
      <c r="B498" s="157" t="s">
        <v>198</v>
      </c>
      <c r="C498" s="158" t="s">
        <v>197</v>
      </c>
      <c r="D498" s="158" t="s">
        <v>502</v>
      </c>
      <c r="E498" s="158" t="s">
        <v>199</v>
      </c>
      <c r="F498" s="158"/>
      <c r="G498" s="159">
        <v>1060000</v>
      </c>
      <c r="H498" s="159">
        <v>896444</v>
      </c>
      <c r="I498" s="159">
        <f>+I499</f>
        <v>896444</v>
      </c>
      <c r="J498" s="159">
        <f t="shared" si="8"/>
        <v>100</v>
      </c>
    </row>
    <row r="499" spans="1:10" ht="25.5">
      <c r="A499" s="156">
        <v>489</v>
      </c>
      <c r="B499" s="157" t="s">
        <v>200</v>
      </c>
      <c r="C499" s="158" t="s">
        <v>197</v>
      </c>
      <c r="D499" s="158" t="s">
        <v>502</v>
      </c>
      <c r="E499" s="158" t="s">
        <v>201</v>
      </c>
      <c r="F499" s="158"/>
      <c r="G499" s="159">
        <v>1060000</v>
      </c>
      <c r="H499" s="159">
        <v>896444</v>
      </c>
      <c r="I499" s="159">
        <f>+I500++I503</f>
        <v>896444</v>
      </c>
      <c r="J499" s="159">
        <f t="shared" si="8"/>
        <v>100</v>
      </c>
    </row>
    <row r="500" spans="1:10" ht="51">
      <c r="A500" s="156">
        <v>490</v>
      </c>
      <c r="B500" s="157" t="s">
        <v>202</v>
      </c>
      <c r="C500" s="158" t="s">
        <v>197</v>
      </c>
      <c r="D500" s="158" t="s">
        <v>502</v>
      </c>
      <c r="E500" s="158" t="s">
        <v>203</v>
      </c>
      <c r="F500" s="158"/>
      <c r="G500" s="159">
        <v>1060000</v>
      </c>
      <c r="H500" s="159">
        <v>896444</v>
      </c>
      <c r="I500" s="159">
        <f>+I501</f>
        <v>886444</v>
      </c>
      <c r="J500" s="159">
        <f t="shared" si="8"/>
        <v>98.88448135075922</v>
      </c>
    </row>
    <row r="501" spans="1:10" ht="63.75">
      <c r="A501" s="156">
        <v>491</v>
      </c>
      <c r="B501" s="157" t="s">
        <v>593</v>
      </c>
      <c r="C501" s="158" t="s">
        <v>197</v>
      </c>
      <c r="D501" s="158" t="s">
        <v>502</v>
      </c>
      <c r="E501" s="158" t="s">
        <v>203</v>
      </c>
      <c r="F501" s="158" t="s">
        <v>1174</v>
      </c>
      <c r="G501" s="159">
        <v>860600</v>
      </c>
      <c r="H501" s="159">
        <v>886444</v>
      </c>
      <c r="I501" s="159">
        <f>+I502</f>
        <v>886444</v>
      </c>
      <c r="J501" s="159">
        <f t="shared" si="8"/>
        <v>100</v>
      </c>
    </row>
    <row r="502" spans="1:10" ht="25.5">
      <c r="A502" s="156">
        <v>492</v>
      </c>
      <c r="B502" s="157" t="s">
        <v>594</v>
      </c>
      <c r="C502" s="158" t="s">
        <v>197</v>
      </c>
      <c r="D502" s="158" t="s">
        <v>502</v>
      </c>
      <c r="E502" s="158" t="s">
        <v>203</v>
      </c>
      <c r="F502" s="158" t="s">
        <v>854</v>
      </c>
      <c r="G502" s="159">
        <v>860600</v>
      </c>
      <c r="H502" s="159">
        <v>886444</v>
      </c>
      <c r="I502" s="159">
        <v>886444</v>
      </c>
      <c r="J502" s="159">
        <f t="shared" si="8"/>
        <v>100</v>
      </c>
    </row>
    <row r="503" spans="1:10" ht="25.5">
      <c r="A503" s="156">
        <v>493</v>
      </c>
      <c r="B503" s="157" t="s">
        <v>600</v>
      </c>
      <c r="C503" s="158" t="s">
        <v>197</v>
      </c>
      <c r="D503" s="158" t="s">
        <v>502</v>
      </c>
      <c r="E503" s="158" t="s">
        <v>203</v>
      </c>
      <c r="F503" s="158" t="s">
        <v>601</v>
      </c>
      <c r="G503" s="159">
        <v>199400</v>
      </c>
      <c r="H503" s="159">
        <v>10000</v>
      </c>
      <c r="I503" s="159">
        <f>+I504</f>
        <v>10000</v>
      </c>
      <c r="J503" s="159">
        <f t="shared" si="8"/>
        <v>100</v>
      </c>
    </row>
    <row r="504" spans="1:10" ht="38.25">
      <c r="A504" s="156">
        <v>494</v>
      </c>
      <c r="B504" s="157" t="s">
        <v>602</v>
      </c>
      <c r="C504" s="158" t="s">
        <v>197</v>
      </c>
      <c r="D504" s="158" t="s">
        <v>502</v>
      </c>
      <c r="E504" s="158" t="s">
        <v>203</v>
      </c>
      <c r="F504" s="158" t="s">
        <v>603</v>
      </c>
      <c r="G504" s="159">
        <v>199400</v>
      </c>
      <c r="H504" s="159">
        <v>10000</v>
      </c>
      <c r="I504" s="159">
        <v>10000</v>
      </c>
      <c r="J504" s="159">
        <f t="shared" si="8"/>
        <v>100</v>
      </c>
    </row>
    <row r="505" spans="1:10" s="160" customFormat="1" ht="25.5">
      <c r="A505" s="156">
        <v>495</v>
      </c>
      <c r="B505" s="157" t="s">
        <v>204</v>
      </c>
      <c r="C505" s="158" t="s">
        <v>955</v>
      </c>
      <c r="D505" s="158"/>
      <c r="E505" s="158"/>
      <c r="F505" s="158"/>
      <c r="G505" s="159">
        <v>2850500</v>
      </c>
      <c r="H505" s="159">
        <v>2876039.04</v>
      </c>
      <c r="I505" s="159">
        <f>+I506+I521+I530+I543</f>
        <v>2812855.72</v>
      </c>
      <c r="J505" s="159">
        <f t="shared" si="8"/>
        <v>97.80311327067382</v>
      </c>
    </row>
    <row r="506" spans="1:10" ht="12.75">
      <c r="A506" s="156">
        <v>496</v>
      </c>
      <c r="B506" s="157" t="s">
        <v>492</v>
      </c>
      <c r="C506" s="158" t="s">
        <v>955</v>
      </c>
      <c r="D506" s="158" t="s">
        <v>493</v>
      </c>
      <c r="E506" s="158"/>
      <c r="F506" s="158"/>
      <c r="G506" s="159">
        <v>2223900</v>
      </c>
      <c r="H506" s="159">
        <v>2201246.94</v>
      </c>
      <c r="I506" s="159">
        <f>+I507</f>
        <v>2142458.62</v>
      </c>
      <c r="J506" s="159">
        <f t="shared" si="8"/>
        <v>97.32931735500789</v>
      </c>
    </row>
    <row r="507" spans="1:10" ht="51">
      <c r="A507" s="156">
        <v>497</v>
      </c>
      <c r="B507" s="157" t="s">
        <v>498</v>
      </c>
      <c r="C507" s="158" t="s">
        <v>955</v>
      </c>
      <c r="D507" s="158" t="s">
        <v>499</v>
      </c>
      <c r="E507" s="158"/>
      <c r="F507" s="158"/>
      <c r="G507" s="159">
        <v>2223900</v>
      </c>
      <c r="H507" s="159">
        <v>2201246.94</v>
      </c>
      <c r="I507" s="159">
        <f>+I508</f>
        <v>2142458.62</v>
      </c>
      <c r="J507" s="159">
        <f t="shared" si="8"/>
        <v>97.32931735500789</v>
      </c>
    </row>
    <row r="508" spans="1:10" ht="25.5">
      <c r="A508" s="156">
        <v>498</v>
      </c>
      <c r="B508" s="157" t="s">
        <v>587</v>
      </c>
      <c r="C508" s="158" t="s">
        <v>955</v>
      </c>
      <c r="D508" s="158" t="s">
        <v>499</v>
      </c>
      <c r="E508" s="158" t="s">
        <v>588</v>
      </c>
      <c r="F508" s="158"/>
      <c r="G508" s="159">
        <v>2223900</v>
      </c>
      <c r="H508" s="159">
        <v>2201246.94</v>
      </c>
      <c r="I508" s="159">
        <f>+I509</f>
        <v>2142458.62</v>
      </c>
      <c r="J508" s="159">
        <f t="shared" si="8"/>
        <v>97.32931735500789</v>
      </c>
    </row>
    <row r="509" spans="1:10" ht="38.25">
      <c r="A509" s="156">
        <v>499</v>
      </c>
      <c r="B509" s="157" t="s">
        <v>589</v>
      </c>
      <c r="C509" s="158" t="s">
        <v>955</v>
      </c>
      <c r="D509" s="158" t="s">
        <v>499</v>
      </c>
      <c r="E509" s="158" t="s">
        <v>590</v>
      </c>
      <c r="F509" s="158"/>
      <c r="G509" s="159">
        <v>2223900</v>
      </c>
      <c r="H509" s="159">
        <v>2201246.94</v>
      </c>
      <c r="I509" s="159">
        <f>+I510+I513+I516</f>
        <v>2142458.62</v>
      </c>
      <c r="J509" s="159">
        <f t="shared" si="8"/>
        <v>97.32931735500789</v>
      </c>
    </row>
    <row r="510" spans="1:10" ht="76.5">
      <c r="A510" s="156">
        <v>500</v>
      </c>
      <c r="B510" s="161" t="s">
        <v>595</v>
      </c>
      <c r="C510" s="158" t="s">
        <v>955</v>
      </c>
      <c r="D510" s="158" t="s">
        <v>499</v>
      </c>
      <c r="E510" s="158" t="s">
        <v>596</v>
      </c>
      <c r="F510" s="158"/>
      <c r="G510" s="159">
        <v>49600</v>
      </c>
      <c r="H510" s="159">
        <v>49600</v>
      </c>
      <c r="I510" s="159">
        <f>+I511</f>
        <v>49600</v>
      </c>
      <c r="J510" s="159">
        <f t="shared" si="8"/>
        <v>100</v>
      </c>
    </row>
    <row r="511" spans="1:10" ht="63.75">
      <c r="A511" s="156">
        <v>501</v>
      </c>
      <c r="B511" s="157" t="s">
        <v>593</v>
      </c>
      <c r="C511" s="158" t="s">
        <v>955</v>
      </c>
      <c r="D511" s="158" t="s">
        <v>499</v>
      </c>
      <c r="E511" s="158" t="s">
        <v>596</v>
      </c>
      <c r="F511" s="158" t="s">
        <v>1174</v>
      </c>
      <c r="G511" s="159">
        <v>49600</v>
      </c>
      <c r="H511" s="159">
        <v>49600</v>
      </c>
      <c r="I511" s="159">
        <f>+I512</f>
        <v>49600</v>
      </c>
      <c r="J511" s="159">
        <f t="shared" si="8"/>
        <v>100</v>
      </c>
    </row>
    <row r="512" spans="1:10" ht="25.5">
      <c r="A512" s="156">
        <v>502</v>
      </c>
      <c r="B512" s="157" t="s">
        <v>594</v>
      </c>
      <c r="C512" s="158" t="s">
        <v>955</v>
      </c>
      <c r="D512" s="158" t="s">
        <v>499</v>
      </c>
      <c r="E512" s="158" t="s">
        <v>596</v>
      </c>
      <c r="F512" s="158" t="s">
        <v>854</v>
      </c>
      <c r="G512" s="159">
        <v>49600</v>
      </c>
      <c r="H512" s="159">
        <v>49600</v>
      </c>
      <c r="I512" s="159">
        <v>49600</v>
      </c>
      <c r="J512" s="159">
        <f t="shared" si="8"/>
        <v>100</v>
      </c>
    </row>
    <row r="513" spans="1:10" ht="89.25">
      <c r="A513" s="156">
        <v>503</v>
      </c>
      <c r="B513" s="161" t="s">
        <v>597</v>
      </c>
      <c r="C513" s="158" t="s">
        <v>955</v>
      </c>
      <c r="D513" s="158" t="s">
        <v>499</v>
      </c>
      <c r="E513" s="158" t="s">
        <v>598</v>
      </c>
      <c r="F513" s="158"/>
      <c r="G513" s="159">
        <v>0</v>
      </c>
      <c r="H513" s="159">
        <v>5968.37</v>
      </c>
      <c r="I513" s="159">
        <f>+I514</f>
        <v>5968.37</v>
      </c>
      <c r="J513" s="159">
        <f t="shared" si="8"/>
        <v>100</v>
      </c>
    </row>
    <row r="514" spans="1:10" ht="63.75">
      <c r="A514" s="156">
        <v>504</v>
      </c>
      <c r="B514" s="157" t="s">
        <v>593</v>
      </c>
      <c r="C514" s="158" t="s">
        <v>955</v>
      </c>
      <c r="D514" s="158" t="s">
        <v>499</v>
      </c>
      <c r="E514" s="158" t="s">
        <v>598</v>
      </c>
      <c r="F514" s="158" t="s">
        <v>1174</v>
      </c>
      <c r="G514" s="159">
        <v>0</v>
      </c>
      <c r="H514" s="159">
        <v>5968.37</v>
      </c>
      <c r="I514" s="159">
        <f>+I515</f>
        <v>5968.37</v>
      </c>
      <c r="J514" s="159">
        <f t="shared" si="8"/>
        <v>100</v>
      </c>
    </row>
    <row r="515" spans="1:10" ht="25.5">
      <c r="A515" s="156">
        <v>505</v>
      </c>
      <c r="B515" s="157" t="s">
        <v>594</v>
      </c>
      <c r="C515" s="158" t="s">
        <v>955</v>
      </c>
      <c r="D515" s="158" t="s">
        <v>499</v>
      </c>
      <c r="E515" s="158" t="s">
        <v>598</v>
      </c>
      <c r="F515" s="158" t="s">
        <v>854</v>
      </c>
      <c r="G515" s="159">
        <v>0</v>
      </c>
      <c r="H515" s="159">
        <v>5968.37</v>
      </c>
      <c r="I515" s="159">
        <v>5968.37</v>
      </c>
      <c r="J515" s="159">
        <f t="shared" si="8"/>
        <v>100</v>
      </c>
    </row>
    <row r="516" spans="1:10" ht="51">
      <c r="A516" s="156">
        <v>506</v>
      </c>
      <c r="B516" s="157" t="s">
        <v>604</v>
      </c>
      <c r="C516" s="158" t="s">
        <v>955</v>
      </c>
      <c r="D516" s="158" t="s">
        <v>499</v>
      </c>
      <c r="E516" s="158" t="s">
        <v>605</v>
      </c>
      <c r="F516" s="158"/>
      <c r="G516" s="159">
        <v>2174300</v>
      </c>
      <c r="H516" s="159">
        <v>2145678.57</v>
      </c>
      <c r="I516" s="159">
        <f>+I517+I519</f>
        <v>2086890.25</v>
      </c>
      <c r="J516" s="159">
        <f t="shared" si="8"/>
        <v>97.26015253067473</v>
      </c>
    </row>
    <row r="517" spans="1:10" ht="63.75">
      <c r="A517" s="156">
        <v>507</v>
      </c>
      <c r="B517" s="157" t="s">
        <v>593</v>
      </c>
      <c r="C517" s="158" t="s">
        <v>955</v>
      </c>
      <c r="D517" s="158" t="s">
        <v>499</v>
      </c>
      <c r="E517" s="158" t="s">
        <v>605</v>
      </c>
      <c r="F517" s="158" t="s">
        <v>1174</v>
      </c>
      <c r="G517" s="159">
        <v>1817900</v>
      </c>
      <c r="H517" s="159">
        <v>1789278.57</v>
      </c>
      <c r="I517" s="159">
        <f>+I518</f>
        <v>1789278.57</v>
      </c>
      <c r="J517" s="159">
        <f t="shared" si="8"/>
        <v>100</v>
      </c>
    </row>
    <row r="518" spans="1:10" ht="25.5">
      <c r="A518" s="156">
        <v>508</v>
      </c>
      <c r="B518" s="157" t="s">
        <v>594</v>
      </c>
      <c r="C518" s="158" t="s">
        <v>955</v>
      </c>
      <c r="D518" s="158" t="s">
        <v>499</v>
      </c>
      <c r="E518" s="158" t="s">
        <v>605</v>
      </c>
      <c r="F518" s="158" t="s">
        <v>854</v>
      </c>
      <c r="G518" s="159">
        <v>1817900</v>
      </c>
      <c r="H518" s="159">
        <v>1789278.57</v>
      </c>
      <c r="I518" s="159">
        <v>1789278.57</v>
      </c>
      <c r="J518" s="159">
        <f t="shared" si="8"/>
        <v>100</v>
      </c>
    </row>
    <row r="519" spans="1:10" ht="25.5">
      <c r="A519" s="156">
        <v>509</v>
      </c>
      <c r="B519" s="157" t="s">
        <v>600</v>
      </c>
      <c r="C519" s="158" t="s">
        <v>955</v>
      </c>
      <c r="D519" s="158" t="s">
        <v>499</v>
      </c>
      <c r="E519" s="158" t="s">
        <v>605</v>
      </c>
      <c r="F519" s="158" t="s">
        <v>601</v>
      </c>
      <c r="G519" s="159">
        <v>356400</v>
      </c>
      <c r="H519" s="159">
        <v>356400</v>
      </c>
      <c r="I519" s="159">
        <f>+I520</f>
        <v>297611.68</v>
      </c>
      <c r="J519" s="159">
        <f t="shared" si="8"/>
        <v>83.50496071829406</v>
      </c>
    </row>
    <row r="520" spans="1:10" ht="38.25">
      <c r="A520" s="156">
        <v>510</v>
      </c>
      <c r="B520" s="157" t="s">
        <v>602</v>
      </c>
      <c r="C520" s="158" t="s">
        <v>955</v>
      </c>
      <c r="D520" s="158" t="s">
        <v>499</v>
      </c>
      <c r="E520" s="158" t="s">
        <v>605</v>
      </c>
      <c r="F520" s="158" t="s">
        <v>603</v>
      </c>
      <c r="G520" s="159">
        <v>356400</v>
      </c>
      <c r="H520" s="159">
        <v>356400</v>
      </c>
      <c r="I520" s="159">
        <v>297611.68</v>
      </c>
      <c r="J520" s="159">
        <f t="shared" si="8"/>
        <v>83.50496071829406</v>
      </c>
    </row>
    <row r="521" spans="1:10" ht="12.75">
      <c r="A521" s="156">
        <v>511</v>
      </c>
      <c r="B521" s="157" t="s">
        <v>507</v>
      </c>
      <c r="C521" s="158" t="s">
        <v>955</v>
      </c>
      <c r="D521" s="158" t="s">
        <v>508</v>
      </c>
      <c r="E521" s="158"/>
      <c r="F521" s="158"/>
      <c r="G521" s="159">
        <v>595400</v>
      </c>
      <c r="H521" s="159">
        <v>561888</v>
      </c>
      <c r="I521" s="159">
        <f>+I522</f>
        <v>561888</v>
      </c>
      <c r="J521" s="159">
        <f t="shared" si="8"/>
        <v>100</v>
      </c>
    </row>
    <row r="522" spans="1:10" ht="12.75">
      <c r="A522" s="156">
        <v>512</v>
      </c>
      <c r="B522" s="157" t="s">
        <v>509</v>
      </c>
      <c r="C522" s="158" t="s">
        <v>955</v>
      </c>
      <c r="D522" s="158" t="s">
        <v>510</v>
      </c>
      <c r="E522" s="158"/>
      <c r="F522" s="158"/>
      <c r="G522" s="159">
        <v>595400</v>
      </c>
      <c r="H522" s="159">
        <v>561888</v>
      </c>
      <c r="I522" s="159">
        <f>+I523</f>
        <v>561888</v>
      </c>
      <c r="J522" s="159">
        <f t="shared" si="8"/>
        <v>100</v>
      </c>
    </row>
    <row r="523" spans="1:10" ht="25.5">
      <c r="A523" s="156">
        <v>513</v>
      </c>
      <c r="B523" s="157" t="s">
        <v>682</v>
      </c>
      <c r="C523" s="158" t="s">
        <v>955</v>
      </c>
      <c r="D523" s="158" t="s">
        <v>510</v>
      </c>
      <c r="E523" s="158" t="s">
        <v>683</v>
      </c>
      <c r="F523" s="158"/>
      <c r="G523" s="159">
        <v>595400</v>
      </c>
      <c r="H523" s="159">
        <v>561888</v>
      </c>
      <c r="I523" s="159">
        <f>+I524</f>
        <v>561888</v>
      </c>
      <c r="J523" s="159">
        <f aca="true" t="shared" si="10" ref="J523:J586">+I523/H523*100</f>
        <v>100</v>
      </c>
    </row>
    <row r="524" spans="1:10" ht="25.5">
      <c r="A524" s="156">
        <v>514</v>
      </c>
      <c r="B524" s="157" t="s">
        <v>205</v>
      </c>
      <c r="C524" s="158" t="s">
        <v>955</v>
      </c>
      <c r="D524" s="158" t="s">
        <v>510</v>
      </c>
      <c r="E524" s="158" t="s">
        <v>206</v>
      </c>
      <c r="F524" s="158"/>
      <c r="G524" s="159">
        <v>595400</v>
      </c>
      <c r="H524" s="159">
        <v>561888</v>
      </c>
      <c r="I524" s="159">
        <f>+I525+I528</f>
        <v>561888</v>
      </c>
      <c r="J524" s="159">
        <f t="shared" si="10"/>
        <v>100</v>
      </c>
    </row>
    <row r="525" spans="1:10" ht="51">
      <c r="A525" s="156">
        <v>515</v>
      </c>
      <c r="B525" s="157" t="s">
        <v>172</v>
      </c>
      <c r="C525" s="158" t="s">
        <v>955</v>
      </c>
      <c r="D525" s="158" t="s">
        <v>510</v>
      </c>
      <c r="E525" s="158" t="s">
        <v>207</v>
      </c>
      <c r="F525" s="158"/>
      <c r="G525" s="159">
        <v>595400</v>
      </c>
      <c r="H525" s="159">
        <v>561888</v>
      </c>
      <c r="I525" s="159">
        <f>+I526</f>
        <v>512355.2</v>
      </c>
      <c r="J525" s="159">
        <f t="shared" si="10"/>
        <v>91.18457770943675</v>
      </c>
    </row>
    <row r="526" spans="1:10" ht="63.75">
      <c r="A526" s="156">
        <v>516</v>
      </c>
      <c r="B526" s="157" t="s">
        <v>593</v>
      </c>
      <c r="C526" s="158" t="s">
        <v>955</v>
      </c>
      <c r="D526" s="158" t="s">
        <v>510</v>
      </c>
      <c r="E526" s="158" t="s">
        <v>207</v>
      </c>
      <c r="F526" s="158" t="s">
        <v>1174</v>
      </c>
      <c r="G526" s="159">
        <v>522200</v>
      </c>
      <c r="H526" s="159">
        <v>512355.2</v>
      </c>
      <c r="I526" s="159">
        <f>+I527</f>
        <v>512355.2</v>
      </c>
      <c r="J526" s="159">
        <f t="shared" si="10"/>
        <v>100</v>
      </c>
    </row>
    <row r="527" spans="1:10" ht="25.5">
      <c r="A527" s="156">
        <v>517</v>
      </c>
      <c r="B527" s="157" t="s">
        <v>594</v>
      </c>
      <c r="C527" s="158" t="s">
        <v>955</v>
      </c>
      <c r="D527" s="158" t="s">
        <v>510</v>
      </c>
      <c r="E527" s="158" t="s">
        <v>207</v>
      </c>
      <c r="F527" s="158" t="s">
        <v>854</v>
      </c>
      <c r="G527" s="159">
        <v>522200</v>
      </c>
      <c r="H527" s="159">
        <v>512355.2</v>
      </c>
      <c r="I527" s="159">
        <v>512355.2</v>
      </c>
      <c r="J527" s="159">
        <f t="shared" si="10"/>
        <v>100</v>
      </c>
    </row>
    <row r="528" spans="1:10" ht="25.5">
      <c r="A528" s="156">
        <v>518</v>
      </c>
      <c r="B528" s="157" t="s">
        <v>600</v>
      </c>
      <c r="C528" s="158" t="s">
        <v>955</v>
      </c>
      <c r="D528" s="158" t="s">
        <v>510</v>
      </c>
      <c r="E528" s="158" t="s">
        <v>207</v>
      </c>
      <c r="F528" s="158" t="s">
        <v>601</v>
      </c>
      <c r="G528" s="159">
        <v>73200</v>
      </c>
      <c r="H528" s="159">
        <v>49532.8</v>
      </c>
      <c r="I528" s="159">
        <f>+I529</f>
        <v>49532.8</v>
      </c>
      <c r="J528" s="159">
        <f t="shared" si="10"/>
        <v>100</v>
      </c>
    </row>
    <row r="529" spans="1:10" ht="38.25">
      <c r="A529" s="156">
        <v>519</v>
      </c>
      <c r="B529" s="157" t="s">
        <v>602</v>
      </c>
      <c r="C529" s="158" t="s">
        <v>955</v>
      </c>
      <c r="D529" s="158" t="s">
        <v>510</v>
      </c>
      <c r="E529" s="158" t="s">
        <v>207</v>
      </c>
      <c r="F529" s="158" t="s">
        <v>603</v>
      </c>
      <c r="G529" s="159">
        <v>73200</v>
      </c>
      <c r="H529" s="159">
        <v>49532.8</v>
      </c>
      <c r="I529" s="159">
        <v>49532.8</v>
      </c>
      <c r="J529" s="159">
        <f t="shared" si="10"/>
        <v>100</v>
      </c>
    </row>
    <row r="530" spans="1:10" ht="25.5">
      <c r="A530" s="156">
        <v>520</v>
      </c>
      <c r="B530" s="157" t="s">
        <v>511</v>
      </c>
      <c r="C530" s="158" t="s">
        <v>955</v>
      </c>
      <c r="D530" s="158" t="s">
        <v>512</v>
      </c>
      <c r="E530" s="158"/>
      <c r="F530" s="158"/>
      <c r="G530" s="159">
        <v>17500</v>
      </c>
      <c r="H530" s="159">
        <v>101500</v>
      </c>
      <c r="I530" s="159">
        <f>+I531</f>
        <v>97105</v>
      </c>
      <c r="J530" s="159">
        <f t="shared" si="10"/>
        <v>95.66995073891626</v>
      </c>
    </row>
    <row r="531" spans="1:10" ht="12.75">
      <c r="A531" s="156">
        <v>521</v>
      </c>
      <c r="B531" s="157" t="s">
        <v>515</v>
      </c>
      <c r="C531" s="158" t="s">
        <v>955</v>
      </c>
      <c r="D531" s="158" t="s">
        <v>516</v>
      </c>
      <c r="E531" s="158"/>
      <c r="F531" s="158"/>
      <c r="G531" s="159">
        <v>17500</v>
      </c>
      <c r="H531" s="159">
        <v>101500</v>
      </c>
      <c r="I531" s="159">
        <f>+I532</f>
        <v>97105</v>
      </c>
      <c r="J531" s="159">
        <f t="shared" si="10"/>
        <v>95.66995073891626</v>
      </c>
    </row>
    <row r="532" spans="1:10" ht="76.5">
      <c r="A532" s="156">
        <v>522</v>
      </c>
      <c r="B532" s="157" t="s">
        <v>618</v>
      </c>
      <c r="C532" s="158" t="s">
        <v>955</v>
      </c>
      <c r="D532" s="158" t="s">
        <v>516</v>
      </c>
      <c r="E532" s="158" t="s">
        <v>619</v>
      </c>
      <c r="F532" s="158"/>
      <c r="G532" s="159">
        <v>17500</v>
      </c>
      <c r="H532" s="159">
        <v>101500</v>
      </c>
      <c r="I532" s="159">
        <f>+I533</f>
        <v>97105</v>
      </c>
      <c r="J532" s="159">
        <f t="shared" si="10"/>
        <v>95.66995073891626</v>
      </c>
    </row>
    <row r="533" spans="1:10" ht="51">
      <c r="A533" s="156">
        <v>523</v>
      </c>
      <c r="B533" s="157" t="s">
        <v>620</v>
      </c>
      <c r="C533" s="158" t="s">
        <v>955</v>
      </c>
      <c r="D533" s="158" t="s">
        <v>516</v>
      </c>
      <c r="E533" s="158" t="s">
        <v>621</v>
      </c>
      <c r="F533" s="158"/>
      <c r="G533" s="159">
        <v>17500</v>
      </c>
      <c r="H533" s="159">
        <v>101500</v>
      </c>
      <c r="I533" s="159">
        <f>+I534+I537+I540</f>
        <v>97105</v>
      </c>
      <c r="J533" s="159">
        <f t="shared" si="10"/>
        <v>95.66995073891626</v>
      </c>
    </row>
    <row r="534" spans="1:10" ht="63.75">
      <c r="A534" s="156">
        <v>524</v>
      </c>
      <c r="B534" s="157" t="s">
        <v>174</v>
      </c>
      <c r="C534" s="158" t="s">
        <v>955</v>
      </c>
      <c r="D534" s="158" t="s">
        <v>516</v>
      </c>
      <c r="E534" s="158" t="s">
        <v>175</v>
      </c>
      <c r="F534" s="158"/>
      <c r="G534" s="159">
        <v>0</v>
      </c>
      <c r="H534" s="159">
        <v>84000</v>
      </c>
      <c r="I534" s="159">
        <f>+I535</f>
        <v>84000</v>
      </c>
      <c r="J534" s="159">
        <f t="shared" si="10"/>
        <v>100</v>
      </c>
    </row>
    <row r="535" spans="1:10" ht="25.5">
      <c r="A535" s="156">
        <v>525</v>
      </c>
      <c r="B535" s="157" t="s">
        <v>600</v>
      </c>
      <c r="C535" s="158" t="s">
        <v>955</v>
      </c>
      <c r="D535" s="158" t="s">
        <v>516</v>
      </c>
      <c r="E535" s="158" t="s">
        <v>175</v>
      </c>
      <c r="F535" s="158" t="s">
        <v>601</v>
      </c>
      <c r="G535" s="159">
        <v>0</v>
      </c>
      <c r="H535" s="159">
        <v>84000</v>
      </c>
      <c r="I535" s="159">
        <f>+I536</f>
        <v>84000</v>
      </c>
      <c r="J535" s="159">
        <f t="shared" si="10"/>
        <v>100</v>
      </c>
    </row>
    <row r="536" spans="1:10" ht="38.25">
      <c r="A536" s="156">
        <v>526</v>
      </c>
      <c r="B536" s="157" t="s">
        <v>602</v>
      </c>
      <c r="C536" s="158" t="s">
        <v>955</v>
      </c>
      <c r="D536" s="158" t="s">
        <v>516</v>
      </c>
      <c r="E536" s="158" t="s">
        <v>175</v>
      </c>
      <c r="F536" s="158" t="s">
        <v>603</v>
      </c>
      <c r="G536" s="159">
        <v>0</v>
      </c>
      <c r="H536" s="159">
        <v>84000</v>
      </c>
      <c r="I536" s="159">
        <v>84000</v>
      </c>
      <c r="J536" s="159">
        <f t="shared" si="10"/>
        <v>100</v>
      </c>
    </row>
    <row r="537" spans="1:10" ht="76.5">
      <c r="A537" s="156">
        <v>527</v>
      </c>
      <c r="B537" s="157" t="s">
        <v>178</v>
      </c>
      <c r="C537" s="158" t="s">
        <v>955</v>
      </c>
      <c r="D537" s="158" t="s">
        <v>516</v>
      </c>
      <c r="E537" s="158" t="s">
        <v>179</v>
      </c>
      <c r="F537" s="158"/>
      <c r="G537" s="159">
        <v>17500</v>
      </c>
      <c r="H537" s="159">
        <v>6395</v>
      </c>
      <c r="I537" s="159">
        <f>+I538</f>
        <v>2000</v>
      </c>
      <c r="J537" s="159">
        <f t="shared" si="10"/>
        <v>31.27443315089914</v>
      </c>
    </row>
    <row r="538" spans="1:10" ht="25.5">
      <c r="A538" s="156">
        <v>528</v>
      </c>
      <c r="B538" s="157" t="s">
        <v>600</v>
      </c>
      <c r="C538" s="158" t="s">
        <v>955</v>
      </c>
      <c r="D538" s="158" t="s">
        <v>516</v>
      </c>
      <c r="E538" s="158" t="s">
        <v>179</v>
      </c>
      <c r="F538" s="158" t="s">
        <v>601</v>
      </c>
      <c r="G538" s="159">
        <v>17500</v>
      </c>
      <c r="H538" s="159">
        <v>6395</v>
      </c>
      <c r="I538" s="159">
        <f>+I539</f>
        <v>2000</v>
      </c>
      <c r="J538" s="159">
        <f t="shared" si="10"/>
        <v>31.27443315089914</v>
      </c>
    </row>
    <row r="539" spans="1:10" ht="38.25">
      <c r="A539" s="156">
        <v>529</v>
      </c>
      <c r="B539" s="157" t="s">
        <v>602</v>
      </c>
      <c r="C539" s="158" t="s">
        <v>955</v>
      </c>
      <c r="D539" s="158" t="s">
        <v>516</v>
      </c>
      <c r="E539" s="158" t="s">
        <v>179</v>
      </c>
      <c r="F539" s="158" t="s">
        <v>603</v>
      </c>
      <c r="G539" s="159">
        <v>17500</v>
      </c>
      <c r="H539" s="159">
        <v>6395</v>
      </c>
      <c r="I539" s="159">
        <v>2000</v>
      </c>
      <c r="J539" s="159">
        <f t="shared" si="10"/>
        <v>31.27443315089914</v>
      </c>
    </row>
    <row r="540" spans="1:10" ht="76.5">
      <c r="A540" s="156">
        <v>530</v>
      </c>
      <c r="B540" s="157" t="s">
        <v>208</v>
      </c>
      <c r="C540" s="158" t="s">
        <v>955</v>
      </c>
      <c r="D540" s="158" t="s">
        <v>516</v>
      </c>
      <c r="E540" s="158" t="s">
        <v>209</v>
      </c>
      <c r="F540" s="158"/>
      <c r="G540" s="159">
        <v>0</v>
      </c>
      <c r="H540" s="159">
        <v>11105</v>
      </c>
      <c r="I540" s="159">
        <f>+I541</f>
        <v>11105</v>
      </c>
      <c r="J540" s="159">
        <f t="shared" si="10"/>
        <v>100</v>
      </c>
    </row>
    <row r="541" spans="1:10" ht="25.5">
      <c r="A541" s="156">
        <v>531</v>
      </c>
      <c r="B541" s="157" t="s">
        <v>600</v>
      </c>
      <c r="C541" s="158" t="s">
        <v>955</v>
      </c>
      <c r="D541" s="158" t="s">
        <v>516</v>
      </c>
      <c r="E541" s="158" t="s">
        <v>209</v>
      </c>
      <c r="F541" s="158" t="s">
        <v>601</v>
      </c>
      <c r="G541" s="159">
        <v>0</v>
      </c>
      <c r="H541" s="159">
        <v>11105</v>
      </c>
      <c r="I541" s="159">
        <f>+I542</f>
        <v>11105</v>
      </c>
      <c r="J541" s="159">
        <f t="shared" si="10"/>
        <v>100</v>
      </c>
    </row>
    <row r="542" spans="1:10" ht="38.25">
      <c r="A542" s="156">
        <v>532</v>
      </c>
      <c r="B542" s="157" t="s">
        <v>602</v>
      </c>
      <c r="C542" s="158" t="s">
        <v>955</v>
      </c>
      <c r="D542" s="158" t="s">
        <v>516</v>
      </c>
      <c r="E542" s="158" t="s">
        <v>209</v>
      </c>
      <c r="F542" s="158" t="s">
        <v>603</v>
      </c>
      <c r="G542" s="159">
        <v>0</v>
      </c>
      <c r="H542" s="159">
        <v>11105</v>
      </c>
      <c r="I542" s="159">
        <v>11105</v>
      </c>
      <c r="J542" s="159">
        <f t="shared" si="10"/>
        <v>100</v>
      </c>
    </row>
    <row r="543" spans="1:10" ht="12.75">
      <c r="A543" s="156">
        <v>533</v>
      </c>
      <c r="B543" s="157" t="s">
        <v>517</v>
      </c>
      <c r="C543" s="158" t="s">
        <v>955</v>
      </c>
      <c r="D543" s="158" t="s">
        <v>518</v>
      </c>
      <c r="E543" s="158"/>
      <c r="F543" s="158"/>
      <c r="G543" s="159">
        <v>13700</v>
      </c>
      <c r="H543" s="159">
        <v>11404.1</v>
      </c>
      <c r="I543" s="159">
        <f>+I544</f>
        <v>11404.1</v>
      </c>
      <c r="J543" s="159">
        <f t="shared" si="10"/>
        <v>100</v>
      </c>
    </row>
    <row r="544" spans="1:10" ht="12.75">
      <c r="A544" s="156">
        <v>534</v>
      </c>
      <c r="B544" s="157" t="s">
        <v>519</v>
      </c>
      <c r="C544" s="158" t="s">
        <v>955</v>
      </c>
      <c r="D544" s="158" t="s">
        <v>520</v>
      </c>
      <c r="E544" s="158"/>
      <c r="F544" s="158"/>
      <c r="G544" s="159">
        <v>13700</v>
      </c>
      <c r="H544" s="159">
        <v>11404.1</v>
      </c>
      <c r="I544" s="159">
        <f>+I545</f>
        <v>11404.1</v>
      </c>
      <c r="J544" s="159">
        <f t="shared" si="10"/>
        <v>100</v>
      </c>
    </row>
    <row r="545" spans="1:10" ht="76.5">
      <c r="A545" s="156">
        <v>535</v>
      </c>
      <c r="B545" s="157" t="s">
        <v>180</v>
      </c>
      <c r="C545" s="158" t="s">
        <v>955</v>
      </c>
      <c r="D545" s="158" t="s">
        <v>520</v>
      </c>
      <c r="E545" s="158" t="s">
        <v>181</v>
      </c>
      <c r="F545" s="158"/>
      <c r="G545" s="159">
        <v>13700</v>
      </c>
      <c r="H545" s="159">
        <v>11404.1</v>
      </c>
      <c r="I545" s="159">
        <f>+I546</f>
        <v>11404.1</v>
      </c>
      <c r="J545" s="159">
        <f t="shared" si="10"/>
        <v>100</v>
      </c>
    </row>
    <row r="546" spans="1:10" ht="25.5">
      <c r="A546" s="156">
        <v>536</v>
      </c>
      <c r="B546" s="157" t="s">
        <v>182</v>
      </c>
      <c r="C546" s="158" t="s">
        <v>955</v>
      </c>
      <c r="D546" s="158" t="s">
        <v>520</v>
      </c>
      <c r="E546" s="158" t="s">
        <v>183</v>
      </c>
      <c r="F546" s="158"/>
      <c r="G546" s="159">
        <v>13700</v>
      </c>
      <c r="H546" s="159">
        <v>11404.1</v>
      </c>
      <c r="I546" s="159">
        <f>+I547</f>
        <v>11404.1</v>
      </c>
      <c r="J546" s="159">
        <f t="shared" si="10"/>
        <v>100</v>
      </c>
    </row>
    <row r="547" spans="1:10" ht="76.5">
      <c r="A547" s="156">
        <v>537</v>
      </c>
      <c r="B547" s="157" t="s">
        <v>184</v>
      </c>
      <c r="C547" s="158" t="s">
        <v>955</v>
      </c>
      <c r="D547" s="158" t="s">
        <v>520</v>
      </c>
      <c r="E547" s="158" t="s">
        <v>185</v>
      </c>
      <c r="F547" s="158"/>
      <c r="G547" s="159">
        <v>13700</v>
      </c>
      <c r="H547" s="159">
        <v>11404.1</v>
      </c>
      <c r="I547" s="159">
        <f>+I548</f>
        <v>11404.1</v>
      </c>
      <c r="J547" s="159">
        <f t="shared" si="10"/>
        <v>100</v>
      </c>
    </row>
    <row r="548" spans="1:10" ht="63.75">
      <c r="A548" s="156">
        <v>538</v>
      </c>
      <c r="B548" s="157" t="s">
        <v>593</v>
      </c>
      <c r="C548" s="158" t="s">
        <v>955</v>
      </c>
      <c r="D548" s="158" t="s">
        <v>520</v>
      </c>
      <c r="E548" s="158" t="s">
        <v>185</v>
      </c>
      <c r="F548" s="158" t="s">
        <v>1174</v>
      </c>
      <c r="G548" s="159">
        <v>13700</v>
      </c>
      <c r="H548" s="159">
        <v>11404.1</v>
      </c>
      <c r="I548" s="159">
        <f>+I549+I550</f>
        <v>11404.1</v>
      </c>
      <c r="J548" s="159">
        <f t="shared" si="10"/>
        <v>100</v>
      </c>
    </row>
    <row r="549" spans="1:10" ht="25.5">
      <c r="A549" s="156">
        <v>539</v>
      </c>
      <c r="B549" s="157" t="s">
        <v>688</v>
      </c>
      <c r="C549" s="158" t="s">
        <v>955</v>
      </c>
      <c r="D549" s="158" t="s">
        <v>520</v>
      </c>
      <c r="E549" s="158" t="s">
        <v>185</v>
      </c>
      <c r="F549" s="158" t="s">
        <v>1446</v>
      </c>
      <c r="G549" s="159">
        <v>0</v>
      </c>
      <c r="H549" s="159">
        <v>11404.1</v>
      </c>
      <c r="I549" s="159">
        <v>11404.1</v>
      </c>
      <c r="J549" s="159">
        <f t="shared" si="10"/>
        <v>100</v>
      </c>
    </row>
    <row r="550" spans="1:10" ht="25.5">
      <c r="A550" s="156">
        <v>540</v>
      </c>
      <c r="B550" s="157" t="s">
        <v>594</v>
      </c>
      <c r="C550" s="158" t="s">
        <v>955</v>
      </c>
      <c r="D550" s="158" t="s">
        <v>520</v>
      </c>
      <c r="E550" s="158" t="s">
        <v>185</v>
      </c>
      <c r="F550" s="158" t="s">
        <v>854</v>
      </c>
      <c r="G550" s="159">
        <v>13700</v>
      </c>
      <c r="H550" s="159">
        <v>0</v>
      </c>
      <c r="I550" s="159">
        <v>0</v>
      </c>
      <c r="J550" s="159">
        <v>0</v>
      </c>
    </row>
    <row r="551" spans="1:10" s="160" customFormat="1" ht="12.75">
      <c r="A551" s="156">
        <v>541</v>
      </c>
      <c r="B551" s="157" t="s">
        <v>210</v>
      </c>
      <c r="C551" s="158" t="s">
        <v>944</v>
      </c>
      <c r="D551" s="158"/>
      <c r="E551" s="158"/>
      <c r="F551" s="158"/>
      <c r="G551" s="159">
        <v>68245400</v>
      </c>
      <c r="H551" s="159">
        <v>78578770.2</v>
      </c>
      <c r="I551" s="159">
        <f>+I552+I586</f>
        <v>72792227.91999999</v>
      </c>
      <c r="J551" s="159">
        <f t="shared" si="10"/>
        <v>92.63599790977638</v>
      </c>
    </row>
    <row r="552" spans="1:10" ht="12.75">
      <c r="A552" s="156">
        <v>542</v>
      </c>
      <c r="B552" s="157" t="s">
        <v>537</v>
      </c>
      <c r="C552" s="158" t="s">
        <v>944</v>
      </c>
      <c r="D552" s="158" t="s">
        <v>538</v>
      </c>
      <c r="E552" s="158"/>
      <c r="F552" s="158"/>
      <c r="G552" s="159">
        <v>24047340</v>
      </c>
      <c r="H552" s="159">
        <v>24727602.63</v>
      </c>
      <c r="I552" s="159">
        <f>+I553+I580</f>
        <v>24556343.369999997</v>
      </c>
      <c r="J552" s="159">
        <f t="shared" si="10"/>
        <v>99.30741664461954</v>
      </c>
    </row>
    <row r="553" spans="1:10" ht="12.75">
      <c r="A553" s="156">
        <v>543</v>
      </c>
      <c r="B553" s="157" t="s">
        <v>541</v>
      </c>
      <c r="C553" s="158" t="s">
        <v>944</v>
      </c>
      <c r="D553" s="158" t="s">
        <v>542</v>
      </c>
      <c r="E553" s="158"/>
      <c r="F553" s="158"/>
      <c r="G553" s="159">
        <v>23994540</v>
      </c>
      <c r="H553" s="159">
        <v>24674802.63</v>
      </c>
      <c r="I553" s="159">
        <f>+I554</f>
        <v>24503543.369999997</v>
      </c>
      <c r="J553" s="159">
        <f t="shared" si="10"/>
        <v>99.30593463069171</v>
      </c>
    </row>
    <row r="554" spans="1:10" ht="25.5">
      <c r="A554" s="156">
        <v>544</v>
      </c>
      <c r="B554" s="157" t="s">
        <v>630</v>
      </c>
      <c r="C554" s="158" t="s">
        <v>944</v>
      </c>
      <c r="D554" s="158" t="s">
        <v>542</v>
      </c>
      <c r="E554" s="158" t="s">
        <v>631</v>
      </c>
      <c r="F554" s="158"/>
      <c r="G554" s="159">
        <v>23994540</v>
      </c>
      <c r="H554" s="159">
        <v>24674802.63</v>
      </c>
      <c r="I554" s="159">
        <f>+I555</f>
        <v>24503543.369999997</v>
      </c>
      <c r="J554" s="159">
        <f t="shared" si="10"/>
        <v>99.30593463069171</v>
      </c>
    </row>
    <row r="555" spans="1:10" ht="25.5">
      <c r="A555" s="156">
        <v>545</v>
      </c>
      <c r="B555" s="157" t="s">
        <v>211</v>
      </c>
      <c r="C555" s="158" t="s">
        <v>944</v>
      </c>
      <c r="D555" s="158" t="s">
        <v>542</v>
      </c>
      <c r="E555" s="158" t="s">
        <v>212</v>
      </c>
      <c r="F555" s="158"/>
      <c r="G555" s="159">
        <v>23994540</v>
      </c>
      <c r="H555" s="159">
        <v>24674802.63</v>
      </c>
      <c r="I555" s="159">
        <f>+I556+I559+I562+I565+I568+I571+I574+I577</f>
        <v>24503543.369999997</v>
      </c>
      <c r="J555" s="159">
        <f t="shared" si="10"/>
        <v>99.30593463069171</v>
      </c>
    </row>
    <row r="556" spans="1:10" ht="76.5">
      <c r="A556" s="156">
        <v>546</v>
      </c>
      <c r="B556" s="161" t="s">
        <v>213</v>
      </c>
      <c r="C556" s="158" t="s">
        <v>944</v>
      </c>
      <c r="D556" s="158" t="s">
        <v>542</v>
      </c>
      <c r="E556" s="158" t="s">
        <v>214</v>
      </c>
      <c r="F556" s="158"/>
      <c r="G556" s="159">
        <v>2120859.19</v>
      </c>
      <c r="H556" s="159">
        <v>2013923.89</v>
      </c>
      <c r="I556" s="159">
        <f>+I557</f>
        <v>2002630.62</v>
      </c>
      <c r="J556" s="159">
        <f t="shared" si="10"/>
        <v>99.43924047695766</v>
      </c>
    </row>
    <row r="557" spans="1:10" ht="38.25">
      <c r="A557" s="156">
        <v>547</v>
      </c>
      <c r="B557" s="157" t="s">
        <v>698</v>
      </c>
      <c r="C557" s="158" t="s">
        <v>944</v>
      </c>
      <c r="D557" s="158" t="s">
        <v>542</v>
      </c>
      <c r="E557" s="158" t="s">
        <v>214</v>
      </c>
      <c r="F557" s="158" t="s">
        <v>1140</v>
      </c>
      <c r="G557" s="159">
        <v>2120859.19</v>
      </c>
      <c r="H557" s="159">
        <v>2013923.89</v>
      </c>
      <c r="I557" s="159">
        <f>+I558</f>
        <v>2002630.62</v>
      </c>
      <c r="J557" s="159">
        <f t="shared" si="10"/>
        <v>99.43924047695766</v>
      </c>
    </row>
    <row r="558" spans="1:10" ht="12.75">
      <c r="A558" s="156">
        <v>548</v>
      </c>
      <c r="B558" s="157" t="s">
        <v>699</v>
      </c>
      <c r="C558" s="158" t="s">
        <v>944</v>
      </c>
      <c r="D558" s="158" t="s">
        <v>542</v>
      </c>
      <c r="E558" s="158" t="s">
        <v>214</v>
      </c>
      <c r="F558" s="158" t="s">
        <v>1141</v>
      </c>
      <c r="G558" s="159">
        <v>2120859.19</v>
      </c>
      <c r="H558" s="159">
        <v>2013923.89</v>
      </c>
      <c r="I558" s="159">
        <v>2002630.62</v>
      </c>
      <c r="J558" s="159">
        <f t="shared" si="10"/>
        <v>99.43924047695766</v>
      </c>
    </row>
    <row r="559" spans="1:10" ht="89.25">
      <c r="A559" s="156">
        <v>549</v>
      </c>
      <c r="B559" s="161" t="s">
        <v>215</v>
      </c>
      <c r="C559" s="158" t="s">
        <v>944</v>
      </c>
      <c r="D559" s="158" t="s">
        <v>542</v>
      </c>
      <c r="E559" s="158" t="s">
        <v>216</v>
      </c>
      <c r="F559" s="158"/>
      <c r="G559" s="159">
        <v>0</v>
      </c>
      <c r="H559" s="159">
        <v>148681.14</v>
      </c>
      <c r="I559" s="159">
        <f>+I560</f>
        <v>148325.04</v>
      </c>
      <c r="J559" s="159">
        <f t="shared" si="10"/>
        <v>99.7604941689309</v>
      </c>
    </row>
    <row r="560" spans="1:10" ht="38.25">
      <c r="A560" s="156">
        <v>550</v>
      </c>
      <c r="B560" s="157" t="s">
        <v>698</v>
      </c>
      <c r="C560" s="158" t="s">
        <v>944</v>
      </c>
      <c r="D560" s="158" t="s">
        <v>542</v>
      </c>
      <c r="E560" s="158" t="s">
        <v>216</v>
      </c>
      <c r="F560" s="158" t="s">
        <v>1140</v>
      </c>
      <c r="G560" s="159">
        <v>0</v>
      </c>
      <c r="H560" s="159">
        <v>148681.14</v>
      </c>
      <c r="I560" s="159">
        <f>+I561</f>
        <v>148325.04</v>
      </c>
      <c r="J560" s="159">
        <f t="shared" si="10"/>
        <v>99.7604941689309</v>
      </c>
    </row>
    <row r="561" spans="1:10" ht="12.75">
      <c r="A561" s="156">
        <v>551</v>
      </c>
      <c r="B561" s="157" t="s">
        <v>699</v>
      </c>
      <c r="C561" s="158" t="s">
        <v>944</v>
      </c>
      <c r="D561" s="158" t="s">
        <v>542</v>
      </c>
      <c r="E561" s="158" t="s">
        <v>216</v>
      </c>
      <c r="F561" s="158" t="s">
        <v>1141</v>
      </c>
      <c r="G561" s="159">
        <v>0</v>
      </c>
      <c r="H561" s="159">
        <v>148681.14</v>
      </c>
      <c r="I561" s="159">
        <v>148325.04</v>
      </c>
      <c r="J561" s="159">
        <f t="shared" si="10"/>
        <v>99.7604941689309</v>
      </c>
    </row>
    <row r="562" spans="1:10" ht="51">
      <c r="A562" s="156">
        <v>552</v>
      </c>
      <c r="B562" s="157" t="s">
        <v>217</v>
      </c>
      <c r="C562" s="158" t="s">
        <v>944</v>
      </c>
      <c r="D562" s="158" t="s">
        <v>542</v>
      </c>
      <c r="E562" s="158" t="s">
        <v>218</v>
      </c>
      <c r="F562" s="158"/>
      <c r="G562" s="159">
        <v>234594.36</v>
      </c>
      <c r="H562" s="159">
        <v>212777.7</v>
      </c>
      <c r="I562" s="159">
        <f>+I563</f>
        <v>199418.35</v>
      </c>
      <c r="J562" s="159">
        <f t="shared" si="10"/>
        <v>93.7214520130634</v>
      </c>
    </row>
    <row r="563" spans="1:10" ht="38.25">
      <c r="A563" s="156">
        <v>553</v>
      </c>
      <c r="B563" s="157" t="s">
        <v>698</v>
      </c>
      <c r="C563" s="158" t="s">
        <v>944</v>
      </c>
      <c r="D563" s="158" t="s">
        <v>542</v>
      </c>
      <c r="E563" s="158" t="s">
        <v>218</v>
      </c>
      <c r="F563" s="158" t="s">
        <v>1140</v>
      </c>
      <c r="G563" s="159">
        <v>234594.36</v>
      </c>
      <c r="H563" s="159">
        <v>212777.7</v>
      </c>
      <c r="I563" s="159">
        <f>+I564</f>
        <v>199418.35</v>
      </c>
      <c r="J563" s="159">
        <f t="shared" si="10"/>
        <v>93.7214520130634</v>
      </c>
    </row>
    <row r="564" spans="1:10" ht="12.75">
      <c r="A564" s="156">
        <v>554</v>
      </c>
      <c r="B564" s="157" t="s">
        <v>699</v>
      </c>
      <c r="C564" s="158" t="s">
        <v>944</v>
      </c>
      <c r="D564" s="158" t="s">
        <v>542</v>
      </c>
      <c r="E564" s="158" t="s">
        <v>218</v>
      </c>
      <c r="F564" s="158" t="s">
        <v>1141</v>
      </c>
      <c r="G564" s="159">
        <v>234594.36</v>
      </c>
      <c r="H564" s="159">
        <v>212777.7</v>
      </c>
      <c r="I564" s="159">
        <v>199418.35</v>
      </c>
      <c r="J564" s="159">
        <f t="shared" si="10"/>
        <v>93.7214520130634</v>
      </c>
    </row>
    <row r="565" spans="1:10" ht="38.25">
      <c r="A565" s="156">
        <v>555</v>
      </c>
      <c r="B565" s="157" t="s">
        <v>219</v>
      </c>
      <c r="C565" s="158" t="s">
        <v>944</v>
      </c>
      <c r="D565" s="158" t="s">
        <v>542</v>
      </c>
      <c r="E565" s="158" t="s">
        <v>220</v>
      </c>
      <c r="F565" s="158"/>
      <c r="G565" s="159">
        <v>42864.44</v>
      </c>
      <c r="H565" s="159">
        <v>36417.97</v>
      </c>
      <c r="I565" s="159">
        <f>+I566</f>
        <v>34481.8</v>
      </c>
      <c r="J565" s="159">
        <f t="shared" si="10"/>
        <v>94.68347631677439</v>
      </c>
    </row>
    <row r="566" spans="1:10" ht="38.25">
      <c r="A566" s="156">
        <v>556</v>
      </c>
      <c r="B566" s="157" t="s">
        <v>698</v>
      </c>
      <c r="C566" s="158" t="s">
        <v>944</v>
      </c>
      <c r="D566" s="158" t="s">
        <v>542</v>
      </c>
      <c r="E566" s="158" t="s">
        <v>220</v>
      </c>
      <c r="F566" s="158" t="s">
        <v>1140</v>
      </c>
      <c r="G566" s="159">
        <v>42864.44</v>
      </c>
      <c r="H566" s="159">
        <v>36417.97</v>
      </c>
      <c r="I566" s="159">
        <f>+I567</f>
        <v>34481.8</v>
      </c>
      <c r="J566" s="159">
        <f t="shared" si="10"/>
        <v>94.68347631677439</v>
      </c>
    </row>
    <row r="567" spans="1:10" ht="12.75">
      <c r="A567" s="156">
        <v>557</v>
      </c>
      <c r="B567" s="157" t="s">
        <v>699</v>
      </c>
      <c r="C567" s="158" t="s">
        <v>944</v>
      </c>
      <c r="D567" s="158" t="s">
        <v>542</v>
      </c>
      <c r="E567" s="158" t="s">
        <v>220</v>
      </c>
      <c r="F567" s="158" t="s">
        <v>1141</v>
      </c>
      <c r="G567" s="159">
        <v>42864.44</v>
      </c>
      <c r="H567" s="159">
        <v>36417.97</v>
      </c>
      <c r="I567" s="159">
        <v>34481.8</v>
      </c>
      <c r="J567" s="159">
        <f t="shared" si="10"/>
        <v>94.68347631677439</v>
      </c>
    </row>
    <row r="568" spans="1:10" ht="63.75">
      <c r="A568" s="156">
        <v>558</v>
      </c>
      <c r="B568" s="157" t="s">
        <v>221</v>
      </c>
      <c r="C568" s="158" t="s">
        <v>944</v>
      </c>
      <c r="D568" s="158" t="s">
        <v>542</v>
      </c>
      <c r="E568" s="158" t="s">
        <v>222</v>
      </c>
      <c r="F568" s="158"/>
      <c r="G568" s="159">
        <v>0</v>
      </c>
      <c r="H568" s="159">
        <v>200000</v>
      </c>
      <c r="I568" s="159">
        <f>+I569</f>
        <v>200000</v>
      </c>
      <c r="J568" s="159">
        <f t="shared" si="10"/>
        <v>100</v>
      </c>
    </row>
    <row r="569" spans="1:10" ht="38.25">
      <c r="A569" s="156">
        <v>559</v>
      </c>
      <c r="B569" s="157" t="s">
        <v>698</v>
      </c>
      <c r="C569" s="158" t="s">
        <v>944</v>
      </c>
      <c r="D569" s="158" t="s">
        <v>542</v>
      </c>
      <c r="E569" s="158" t="s">
        <v>222</v>
      </c>
      <c r="F569" s="158" t="s">
        <v>1140</v>
      </c>
      <c r="G569" s="159">
        <v>0</v>
      </c>
      <c r="H569" s="159">
        <v>200000</v>
      </c>
      <c r="I569" s="159">
        <f>+I570</f>
        <v>200000</v>
      </c>
      <c r="J569" s="159">
        <f t="shared" si="10"/>
        <v>100</v>
      </c>
    </row>
    <row r="570" spans="1:10" ht="12.75">
      <c r="A570" s="156">
        <v>560</v>
      </c>
      <c r="B570" s="157" t="s">
        <v>699</v>
      </c>
      <c r="C570" s="158" t="s">
        <v>944</v>
      </c>
      <c r="D570" s="158" t="s">
        <v>542</v>
      </c>
      <c r="E570" s="158" t="s">
        <v>222</v>
      </c>
      <c r="F570" s="158" t="s">
        <v>1141</v>
      </c>
      <c r="G570" s="159">
        <v>0</v>
      </c>
      <c r="H570" s="159">
        <v>200000</v>
      </c>
      <c r="I570" s="159">
        <v>200000</v>
      </c>
      <c r="J570" s="159">
        <f t="shared" si="10"/>
        <v>100</v>
      </c>
    </row>
    <row r="571" spans="1:10" ht="51">
      <c r="A571" s="156">
        <v>561</v>
      </c>
      <c r="B571" s="157" t="s">
        <v>223</v>
      </c>
      <c r="C571" s="158" t="s">
        <v>944</v>
      </c>
      <c r="D571" s="158" t="s">
        <v>542</v>
      </c>
      <c r="E571" s="158" t="s">
        <v>224</v>
      </c>
      <c r="F571" s="158"/>
      <c r="G571" s="159">
        <v>0</v>
      </c>
      <c r="H571" s="159">
        <v>3027349.25</v>
      </c>
      <c r="I571" s="159">
        <f>+I572</f>
        <v>3027349.25</v>
      </c>
      <c r="J571" s="159">
        <f t="shared" si="10"/>
        <v>100</v>
      </c>
    </row>
    <row r="572" spans="1:10" ht="38.25">
      <c r="A572" s="156">
        <v>562</v>
      </c>
      <c r="B572" s="157" t="s">
        <v>698</v>
      </c>
      <c r="C572" s="158" t="s">
        <v>944</v>
      </c>
      <c r="D572" s="158" t="s">
        <v>542</v>
      </c>
      <c r="E572" s="158" t="s">
        <v>224</v>
      </c>
      <c r="F572" s="158" t="s">
        <v>1140</v>
      </c>
      <c r="G572" s="159">
        <v>0</v>
      </c>
      <c r="H572" s="159">
        <v>3027349.25</v>
      </c>
      <c r="I572" s="159">
        <f>+I573</f>
        <v>3027349.25</v>
      </c>
      <c r="J572" s="159">
        <f t="shared" si="10"/>
        <v>100</v>
      </c>
    </row>
    <row r="573" spans="1:10" ht="12.75">
      <c r="A573" s="156">
        <v>563</v>
      </c>
      <c r="B573" s="157" t="s">
        <v>699</v>
      </c>
      <c r="C573" s="158" t="s">
        <v>944</v>
      </c>
      <c r="D573" s="158" t="s">
        <v>542</v>
      </c>
      <c r="E573" s="158" t="s">
        <v>224</v>
      </c>
      <c r="F573" s="158" t="s">
        <v>1141</v>
      </c>
      <c r="G573" s="159">
        <v>0</v>
      </c>
      <c r="H573" s="159">
        <v>3027349.25</v>
      </c>
      <c r="I573" s="159">
        <v>3027349.25</v>
      </c>
      <c r="J573" s="159">
        <f t="shared" si="10"/>
        <v>100</v>
      </c>
    </row>
    <row r="574" spans="1:10" ht="63.75">
      <c r="A574" s="156">
        <v>564</v>
      </c>
      <c r="B574" s="157" t="s">
        <v>225</v>
      </c>
      <c r="C574" s="158" t="s">
        <v>944</v>
      </c>
      <c r="D574" s="158" t="s">
        <v>542</v>
      </c>
      <c r="E574" s="158" t="s">
        <v>226</v>
      </c>
      <c r="F574" s="158"/>
      <c r="G574" s="159">
        <v>21596222.01</v>
      </c>
      <c r="H574" s="159">
        <v>19033631.68</v>
      </c>
      <c r="I574" s="159">
        <f>+I575</f>
        <v>18889317.31</v>
      </c>
      <c r="J574" s="159">
        <f t="shared" si="10"/>
        <v>99.24179277803488</v>
      </c>
    </row>
    <row r="575" spans="1:10" ht="38.25">
      <c r="A575" s="156">
        <v>565</v>
      </c>
      <c r="B575" s="157" t="s">
        <v>698</v>
      </c>
      <c r="C575" s="158" t="s">
        <v>944</v>
      </c>
      <c r="D575" s="158" t="s">
        <v>542</v>
      </c>
      <c r="E575" s="158" t="s">
        <v>226</v>
      </c>
      <c r="F575" s="158" t="s">
        <v>1140</v>
      </c>
      <c r="G575" s="159">
        <v>21596222.01</v>
      </c>
      <c r="H575" s="159">
        <v>19033631.68</v>
      </c>
      <c r="I575" s="159">
        <f>+I576</f>
        <v>18889317.31</v>
      </c>
      <c r="J575" s="159">
        <f t="shared" si="10"/>
        <v>99.24179277803488</v>
      </c>
    </row>
    <row r="576" spans="1:10" ht="12.75">
      <c r="A576" s="156">
        <v>566</v>
      </c>
      <c r="B576" s="157" t="s">
        <v>699</v>
      </c>
      <c r="C576" s="158" t="s">
        <v>944</v>
      </c>
      <c r="D576" s="158" t="s">
        <v>542</v>
      </c>
      <c r="E576" s="158" t="s">
        <v>226</v>
      </c>
      <c r="F576" s="158" t="s">
        <v>1141</v>
      </c>
      <c r="G576" s="159">
        <v>21596222.01</v>
      </c>
      <c r="H576" s="159">
        <v>19033631.68</v>
      </c>
      <c r="I576" s="159">
        <v>18889317.31</v>
      </c>
      <c r="J576" s="159">
        <f t="shared" si="10"/>
        <v>99.24179277803488</v>
      </c>
    </row>
    <row r="577" spans="1:10" ht="76.5">
      <c r="A577" s="156">
        <v>567</v>
      </c>
      <c r="B577" s="157" t="s">
        <v>227</v>
      </c>
      <c r="C577" s="158" t="s">
        <v>944</v>
      </c>
      <c r="D577" s="158" t="s">
        <v>542</v>
      </c>
      <c r="E577" s="158" t="s">
        <v>228</v>
      </c>
      <c r="F577" s="158"/>
      <c r="G577" s="159">
        <v>0</v>
      </c>
      <c r="H577" s="159">
        <v>2021</v>
      </c>
      <c r="I577" s="159">
        <f>+I578</f>
        <v>2021</v>
      </c>
      <c r="J577" s="159">
        <f t="shared" si="10"/>
        <v>100</v>
      </c>
    </row>
    <row r="578" spans="1:10" ht="38.25">
      <c r="A578" s="156">
        <v>568</v>
      </c>
      <c r="B578" s="157" t="s">
        <v>698</v>
      </c>
      <c r="C578" s="158" t="s">
        <v>944</v>
      </c>
      <c r="D578" s="158" t="s">
        <v>542</v>
      </c>
      <c r="E578" s="158" t="s">
        <v>228</v>
      </c>
      <c r="F578" s="158" t="s">
        <v>1140</v>
      </c>
      <c r="G578" s="159">
        <v>0</v>
      </c>
      <c r="H578" s="159">
        <v>2021</v>
      </c>
      <c r="I578" s="159">
        <f>+I579</f>
        <v>2021</v>
      </c>
      <c r="J578" s="159">
        <f t="shared" si="10"/>
        <v>100</v>
      </c>
    </row>
    <row r="579" spans="1:10" ht="12.75">
      <c r="A579" s="156">
        <v>569</v>
      </c>
      <c r="B579" s="157" t="s">
        <v>699</v>
      </c>
      <c r="C579" s="158" t="s">
        <v>944</v>
      </c>
      <c r="D579" s="158" t="s">
        <v>542</v>
      </c>
      <c r="E579" s="158" t="s">
        <v>228</v>
      </c>
      <c r="F579" s="158" t="s">
        <v>1141</v>
      </c>
      <c r="G579" s="159">
        <v>0</v>
      </c>
      <c r="H579" s="159">
        <v>2021</v>
      </c>
      <c r="I579" s="159">
        <v>2021</v>
      </c>
      <c r="J579" s="159">
        <f t="shared" si="10"/>
        <v>100</v>
      </c>
    </row>
    <row r="580" spans="1:10" ht="12.75">
      <c r="A580" s="156">
        <v>570</v>
      </c>
      <c r="B580" s="157" t="s">
        <v>543</v>
      </c>
      <c r="C580" s="158" t="s">
        <v>944</v>
      </c>
      <c r="D580" s="158" t="s">
        <v>544</v>
      </c>
      <c r="E580" s="158"/>
      <c r="F580" s="158"/>
      <c r="G580" s="159">
        <v>52800</v>
      </c>
      <c r="H580" s="159">
        <v>52800</v>
      </c>
      <c r="I580" s="159">
        <f>+I581</f>
        <v>52800</v>
      </c>
      <c r="J580" s="159">
        <f t="shared" si="10"/>
        <v>100</v>
      </c>
    </row>
    <row r="581" spans="1:10" ht="51">
      <c r="A581" s="156">
        <v>571</v>
      </c>
      <c r="B581" s="157" t="s">
        <v>692</v>
      </c>
      <c r="C581" s="158" t="s">
        <v>944</v>
      </c>
      <c r="D581" s="158" t="s">
        <v>544</v>
      </c>
      <c r="E581" s="158" t="s">
        <v>693</v>
      </c>
      <c r="F581" s="158"/>
      <c r="G581" s="159">
        <v>52800</v>
      </c>
      <c r="H581" s="159">
        <v>52800</v>
      </c>
      <c r="I581" s="159">
        <f>+I582</f>
        <v>52800</v>
      </c>
      <c r="J581" s="159">
        <f t="shared" si="10"/>
        <v>100</v>
      </c>
    </row>
    <row r="582" spans="1:10" ht="25.5">
      <c r="A582" s="156">
        <v>572</v>
      </c>
      <c r="B582" s="157" t="s">
        <v>766</v>
      </c>
      <c r="C582" s="158" t="s">
        <v>944</v>
      </c>
      <c r="D582" s="158" t="s">
        <v>544</v>
      </c>
      <c r="E582" s="158" t="s">
        <v>767</v>
      </c>
      <c r="F582" s="158"/>
      <c r="G582" s="159">
        <v>52800</v>
      </c>
      <c r="H582" s="159">
        <v>52800</v>
      </c>
      <c r="I582" s="159">
        <f>+I583</f>
        <v>52800</v>
      </c>
      <c r="J582" s="159">
        <f t="shared" si="10"/>
        <v>100</v>
      </c>
    </row>
    <row r="583" spans="1:10" ht="51">
      <c r="A583" s="156">
        <v>573</v>
      </c>
      <c r="B583" s="157" t="s">
        <v>776</v>
      </c>
      <c r="C583" s="158" t="s">
        <v>944</v>
      </c>
      <c r="D583" s="158" t="s">
        <v>544</v>
      </c>
      <c r="E583" s="158" t="s">
        <v>777</v>
      </c>
      <c r="F583" s="158"/>
      <c r="G583" s="159">
        <v>52800</v>
      </c>
      <c r="H583" s="159">
        <v>52800</v>
      </c>
      <c r="I583" s="159">
        <f>+I584</f>
        <v>52800</v>
      </c>
      <c r="J583" s="159">
        <f t="shared" si="10"/>
        <v>100</v>
      </c>
    </row>
    <row r="584" spans="1:10" ht="38.25">
      <c r="A584" s="156">
        <v>574</v>
      </c>
      <c r="B584" s="157" t="s">
        <v>698</v>
      </c>
      <c r="C584" s="158" t="s">
        <v>944</v>
      </c>
      <c r="D584" s="158" t="s">
        <v>544</v>
      </c>
      <c r="E584" s="158" t="s">
        <v>777</v>
      </c>
      <c r="F584" s="158" t="s">
        <v>1140</v>
      </c>
      <c r="G584" s="159">
        <v>52800</v>
      </c>
      <c r="H584" s="159">
        <v>52800</v>
      </c>
      <c r="I584" s="159">
        <f>+I585</f>
        <v>52800</v>
      </c>
      <c r="J584" s="159">
        <f t="shared" si="10"/>
        <v>100</v>
      </c>
    </row>
    <row r="585" spans="1:10" ht="12.75">
      <c r="A585" s="156">
        <v>575</v>
      </c>
      <c r="B585" s="157" t="s">
        <v>699</v>
      </c>
      <c r="C585" s="158" t="s">
        <v>944</v>
      </c>
      <c r="D585" s="158" t="s">
        <v>544</v>
      </c>
      <c r="E585" s="158" t="s">
        <v>777</v>
      </c>
      <c r="F585" s="158" t="s">
        <v>1141</v>
      </c>
      <c r="G585" s="159">
        <v>52800</v>
      </c>
      <c r="H585" s="159">
        <v>52800</v>
      </c>
      <c r="I585" s="159">
        <v>52800</v>
      </c>
      <c r="J585" s="159">
        <f t="shared" si="10"/>
        <v>100</v>
      </c>
    </row>
    <row r="586" spans="1:10" ht="12.75">
      <c r="A586" s="156">
        <v>576</v>
      </c>
      <c r="B586" s="157" t="s">
        <v>547</v>
      </c>
      <c r="C586" s="158" t="s">
        <v>944</v>
      </c>
      <c r="D586" s="158" t="s">
        <v>548</v>
      </c>
      <c r="E586" s="158"/>
      <c r="F586" s="158"/>
      <c r="G586" s="159">
        <v>44198060</v>
      </c>
      <c r="H586" s="159">
        <v>53851167.57</v>
      </c>
      <c r="I586" s="159">
        <f>+I587+I668</f>
        <v>48235884.55</v>
      </c>
      <c r="J586" s="159">
        <f t="shared" si="10"/>
        <v>89.57258816589109</v>
      </c>
    </row>
    <row r="587" spans="1:10" ht="12.75">
      <c r="A587" s="156">
        <v>577</v>
      </c>
      <c r="B587" s="157" t="s">
        <v>549</v>
      </c>
      <c r="C587" s="158" t="s">
        <v>944</v>
      </c>
      <c r="D587" s="158" t="s">
        <v>550</v>
      </c>
      <c r="E587" s="158"/>
      <c r="F587" s="158"/>
      <c r="G587" s="159">
        <v>39287497.03</v>
      </c>
      <c r="H587" s="159">
        <v>48691921.81</v>
      </c>
      <c r="I587" s="159">
        <f>+I588+I593</f>
        <v>43127019.26</v>
      </c>
      <c r="J587" s="159">
        <f aca="true" t="shared" si="11" ref="J587:J650">+I587/H587*100</f>
        <v>88.57119960942448</v>
      </c>
    </row>
    <row r="588" spans="1:10" ht="38.25">
      <c r="A588" s="156">
        <v>578</v>
      </c>
      <c r="B588" s="157" t="s">
        <v>760</v>
      </c>
      <c r="C588" s="158" t="s">
        <v>944</v>
      </c>
      <c r="D588" s="158" t="s">
        <v>550</v>
      </c>
      <c r="E588" s="158" t="s">
        <v>761</v>
      </c>
      <c r="F588" s="158"/>
      <c r="G588" s="159">
        <v>45700</v>
      </c>
      <c r="H588" s="159">
        <v>0</v>
      </c>
      <c r="I588" s="159">
        <f>+I589</f>
        <v>0</v>
      </c>
      <c r="J588" s="159">
        <v>0</v>
      </c>
    </row>
    <row r="589" spans="1:10" ht="12.75">
      <c r="A589" s="156">
        <v>579</v>
      </c>
      <c r="B589" s="157" t="s">
        <v>762</v>
      </c>
      <c r="C589" s="158" t="s">
        <v>944</v>
      </c>
      <c r="D589" s="158" t="s">
        <v>550</v>
      </c>
      <c r="E589" s="158" t="s">
        <v>763</v>
      </c>
      <c r="F589" s="158"/>
      <c r="G589" s="159">
        <v>45700</v>
      </c>
      <c r="H589" s="159">
        <v>0</v>
      </c>
      <c r="I589" s="159">
        <f>+I590</f>
        <v>0</v>
      </c>
      <c r="J589" s="159">
        <v>0</v>
      </c>
    </row>
    <row r="590" spans="1:10" ht="178.5">
      <c r="A590" s="156">
        <v>580</v>
      </c>
      <c r="B590" s="161" t="s">
        <v>764</v>
      </c>
      <c r="C590" s="158" t="s">
        <v>944</v>
      </c>
      <c r="D590" s="158" t="s">
        <v>550</v>
      </c>
      <c r="E590" s="158" t="s">
        <v>765</v>
      </c>
      <c r="F590" s="158"/>
      <c r="G590" s="159">
        <v>45700</v>
      </c>
      <c r="H590" s="159">
        <v>0</v>
      </c>
      <c r="I590" s="159">
        <f>+I591</f>
        <v>0</v>
      </c>
      <c r="J590" s="159">
        <v>0</v>
      </c>
    </row>
    <row r="591" spans="1:10" ht="38.25">
      <c r="A591" s="156">
        <v>581</v>
      </c>
      <c r="B591" s="157" t="s">
        <v>698</v>
      </c>
      <c r="C591" s="158" t="s">
        <v>944</v>
      </c>
      <c r="D591" s="158" t="s">
        <v>550</v>
      </c>
      <c r="E591" s="158" t="s">
        <v>765</v>
      </c>
      <c r="F591" s="158" t="s">
        <v>1140</v>
      </c>
      <c r="G591" s="159">
        <v>45700</v>
      </c>
      <c r="H591" s="159">
        <v>0</v>
      </c>
      <c r="I591" s="159">
        <f>+I592</f>
        <v>0</v>
      </c>
      <c r="J591" s="159">
        <v>0</v>
      </c>
    </row>
    <row r="592" spans="1:10" ht="12.75">
      <c r="A592" s="156">
        <v>582</v>
      </c>
      <c r="B592" s="157" t="s">
        <v>699</v>
      </c>
      <c r="C592" s="158" t="s">
        <v>944</v>
      </c>
      <c r="D592" s="158" t="s">
        <v>550</v>
      </c>
      <c r="E592" s="158" t="s">
        <v>765</v>
      </c>
      <c r="F592" s="158" t="s">
        <v>1141</v>
      </c>
      <c r="G592" s="159">
        <v>45700</v>
      </c>
      <c r="H592" s="159">
        <v>0</v>
      </c>
      <c r="I592" s="159">
        <v>0</v>
      </c>
      <c r="J592" s="159">
        <v>0</v>
      </c>
    </row>
    <row r="593" spans="1:10" ht="25.5">
      <c r="A593" s="156">
        <v>583</v>
      </c>
      <c r="B593" s="157" t="s">
        <v>630</v>
      </c>
      <c r="C593" s="158" t="s">
        <v>944</v>
      </c>
      <c r="D593" s="158" t="s">
        <v>550</v>
      </c>
      <c r="E593" s="158" t="s">
        <v>631</v>
      </c>
      <c r="F593" s="158"/>
      <c r="G593" s="159">
        <v>39241797.03</v>
      </c>
      <c r="H593" s="159">
        <v>48691921.81</v>
      </c>
      <c r="I593" s="159">
        <f>+I594+I637</f>
        <v>43127019.26</v>
      </c>
      <c r="J593" s="159">
        <f t="shared" si="11"/>
        <v>88.57119960942448</v>
      </c>
    </row>
    <row r="594" spans="1:10" ht="12.75">
      <c r="A594" s="156">
        <v>584</v>
      </c>
      <c r="B594" s="157" t="s">
        <v>229</v>
      </c>
      <c r="C594" s="158" t="s">
        <v>944</v>
      </c>
      <c r="D594" s="158" t="s">
        <v>550</v>
      </c>
      <c r="E594" s="158" t="s">
        <v>230</v>
      </c>
      <c r="F594" s="158"/>
      <c r="G594" s="159">
        <v>19167029.59</v>
      </c>
      <c r="H594" s="159">
        <v>26692226.59</v>
      </c>
      <c r="I594" s="159">
        <f>+I595+I598+I601+I604+I607+I610+I613+I616+I619+I622+I625+I628+I631+I634</f>
        <v>21310917.5</v>
      </c>
      <c r="J594" s="159">
        <f t="shared" si="11"/>
        <v>79.83941477547603</v>
      </c>
    </row>
    <row r="595" spans="1:10" ht="76.5">
      <c r="A595" s="156">
        <v>585</v>
      </c>
      <c r="B595" s="157" t="s">
        <v>231</v>
      </c>
      <c r="C595" s="158" t="s">
        <v>944</v>
      </c>
      <c r="D595" s="158" t="s">
        <v>550</v>
      </c>
      <c r="E595" s="158" t="s">
        <v>232</v>
      </c>
      <c r="F595" s="158"/>
      <c r="G595" s="159">
        <v>2752183.36</v>
      </c>
      <c r="H595" s="159">
        <v>2289973.36</v>
      </c>
      <c r="I595" s="159">
        <f>+I596</f>
        <v>2266166.02</v>
      </c>
      <c r="J595" s="159">
        <f t="shared" si="11"/>
        <v>98.96036607168217</v>
      </c>
    </row>
    <row r="596" spans="1:10" ht="38.25">
      <c r="A596" s="156">
        <v>586</v>
      </c>
      <c r="B596" s="157" t="s">
        <v>698</v>
      </c>
      <c r="C596" s="158" t="s">
        <v>944</v>
      </c>
      <c r="D596" s="158" t="s">
        <v>550</v>
      </c>
      <c r="E596" s="158" t="s">
        <v>232</v>
      </c>
      <c r="F596" s="158" t="s">
        <v>1140</v>
      </c>
      <c r="G596" s="159">
        <v>2752183.36</v>
      </c>
      <c r="H596" s="159">
        <v>2289973.36</v>
      </c>
      <c r="I596" s="159">
        <f>+I597</f>
        <v>2266166.02</v>
      </c>
      <c r="J596" s="159">
        <f t="shared" si="11"/>
        <v>98.96036607168217</v>
      </c>
    </row>
    <row r="597" spans="1:10" ht="12.75">
      <c r="A597" s="156">
        <v>587</v>
      </c>
      <c r="B597" s="157" t="s">
        <v>699</v>
      </c>
      <c r="C597" s="158" t="s">
        <v>944</v>
      </c>
      <c r="D597" s="158" t="s">
        <v>550</v>
      </c>
      <c r="E597" s="158" t="s">
        <v>232</v>
      </c>
      <c r="F597" s="158" t="s">
        <v>1141</v>
      </c>
      <c r="G597" s="159">
        <v>2752183.36</v>
      </c>
      <c r="H597" s="159">
        <v>2289973.36</v>
      </c>
      <c r="I597" s="159">
        <v>2266166.02</v>
      </c>
      <c r="J597" s="159">
        <f t="shared" si="11"/>
        <v>98.96036607168217</v>
      </c>
    </row>
    <row r="598" spans="1:10" ht="76.5">
      <c r="A598" s="156">
        <v>588</v>
      </c>
      <c r="B598" s="157" t="s">
        <v>233</v>
      </c>
      <c r="C598" s="158" t="s">
        <v>944</v>
      </c>
      <c r="D598" s="158" t="s">
        <v>550</v>
      </c>
      <c r="E598" s="158" t="s">
        <v>234</v>
      </c>
      <c r="F598" s="158"/>
      <c r="G598" s="159">
        <v>0</v>
      </c>
      <c r="H598" s="159">
        <v>186381</v>
      </c>
      <c r="I598" s="159">
        <f>+I599</f>
        <v>185928.17</v>
      </c>
      <c r="J598" s="159">
        <f t="shared" si="11"/>
        <v>99.7570406854776</v>
      </c>
    </row>
    <row r="599" spans="1:10" ht="38.25">
      <c r="A599" s="156">
        <v>589</v>
      </c>
      <c r="B599" s="157" t="s">
        <v>698</v>
      </c>
      <c r="C599" s="158" t="s">
        <v>944</v>
      </c>
      <c r="D599" s="158" t="s">
        <v>550</v>
      </c>
      <c r="E599" s="158" t="s">
        <v>234</v>
      </c>
      <c r="F599" s="158" t="s">
        <v>1140</v>
      </c>
      <c r="G599" s="159">
        <v>0</v>
      </c>
      <c r="H599" s="159">
        <v>186381</v>
      </c>
      <c r="I599" s="159">
        <f>+I600</f>
        <v>185928.17</v>
      </c>
      <c r="J599" s="159">
        <f t="shared" si="11"/>
        <v>99.7570406854776</v>
      </c>
    </row>
    <row r="600" spans="1:10" ht="12.75">
      <c r="A600" s="156">
        <v>590</v>
      </c>
      <c r="B600" s="157" t="s">
        <v>699</v>
      </c>
      <c r="C600" s="158" t="s">
        <v>944</v>
      </c>
      <c r="D600" s="158" t="s">
        <v>550</v>
      </c>
      <c r="E600" s="158" t="s">
        <v>234</v>
      </c>
      <c r="F600" s="158" t="s">
        <v>1141</v>
      </c>
      <c r="G600" s="159">
        <v>0</v>
      </c>
      <c r="H600" s="159">
        <v>186381</v>
      </c>
      <c r="I600" s="159">
        <v>185928.17</v>
      </c>
      <c r="J600" s="159">
        <f t="shared" si="11"/>
        <v>99.7570406854776</v>
      </c>
    </row>
    <row r="601" spans="1:10" ht="51">
      <c r="A601" s="156">
        <v>591</v>
      </c>
      <c r="B601" s="157" t="s">
        <v>235</v>
      </c>
      <c r="C601" s="158" t="s">
        <v>944</v>
      </c>
      <c r="D601" s="158" t="s">
        <v>550</v>
      </c>
      <c r="E601" s="158" t="s">
        <v>236</v>
      </c>
      <c r="F601" s="158"/>
      <c r="G601" s="159">
        <v>0</v>
      </c>
      <c r="H601" s="159">
        <v>18699.56</v>
      </c>
      <c r="I601" s="159">
        <f>+I602</f>
        <v>17324.38</v>
      </c>
      <c r="J601" s="159">
        <f t="shared" si="11"/>
        <v>92.64592321958376</v>
      </c>
    </row>
    <row r="602" spans="1:10" ht="38.25">
      <c r="A602" s="156">
        <v>592</v>
      </c>
      <c r="B602" s="157" t="s">
        <v>698</v>
      </c>
      <c r="C602" s="158" t="s">
        <v>944</v>
      </c>
      <c r="D602" s="158" t="s">
        <v>550</v>
      </c>
      <c r="E602" s="158" t="s">
        <v>236</v>
      </c>
      <c r="F602" s="158" t="s">
        <v>1140</v>
      </c>
      <c r="G602" s="159">
        <v>0</v>
      </c>
      <c r="H602" s="159">
        <v>18699.56</v>
      </c>
      <c r="I602" s="159">
        <f>+I603</f>
        <v>17324.38</v>
      </c>
      <c r="J602" s="159">
        <f t="shared" si="11"/>
        <v>92.64592321958376</v>
      </c>
    </row>
    <row r="603" spans="1:10" ht="12.75">
      <c r="A603" s="156">
        <v>593</v>
      </c>
      <c r="B603" s="157" t="s">
        <v>699</v>
      </c>
      <c r="C603" s="158" t="s">
        <v>944</v>
      </c>
      <c r="D603" s="158" t="s">
        <v>550</v>
      </c>
      <c r="E603" s="158" t="s">
        <v>236</v>
      </c>
      <c r="F603" s="158" t="s">
        <v>1141</v>
      </c>
      <c r="G603" s="159">
        <v>0</v>
      </c>
      <c r="H603" s="159">
        <v>18699.56</v>
      </c>
      <c r="I603" s="159">
        <v>17324.38</v>
      </c>
      <c r="J603" s="159">
        <f t="shared" si="11"/>
        <v>92.64592321958376</v>
      </c>
    </row>
    <row r="604" spans="1:10" ht="51">
      <c r="A604" s="156">
        <v>594</v>
      </c>
      <c r="B604" s="157" t="s">
        <v>237</v>
      </c>
      <c r="C604" s="158" t="s">
        <v>944</v>
      </c>
      <c r="D604" s="158" t="s">
        <v>550</v>
      </c>
      <c r="E604" s="158" t="s">
        <v>238</v>
      </c>
      <c r="F604" s="158"/>
      <c r="G604" s="159">
        <v>7500</v>
      </c>
      <c r="H604" s="159">
        <v>6600</v>
      </c>
      <c r="I604" s="159">
        <f>+I605</f>
        <v>6600</v>
      </c>
      <c r="J604" s="159">
        <f t="shared" si="11"/>
        <v>100</v>
      </c>
    </row>
    <row r="605" spans="1:10" ht="38.25">
      <c r="A605" s="156">
        <v>595</v>
      </c>
      <c r="B605" s="157" t="s">
        <v>698</v>
      </c>
      <c r="C605" s="158" t="s">
        <v>944</v>
      </c>
      <c r="D605" s="158" t="s">
        <v>550</v>
      </c>
      <c r="E605" s="158" t="s">
        <v>238</v>
      </c>
      <c r="F605" s="158" t="s">
        <v>1140</v>
      </c>
      <c r="G605" s="159">
        <v>7500</v>
      </c>
      <c r="H605" s="159">
        <v>6600</v>
      </c>
      <c r="I605" s="159">
        <f>+I606</f>
        <v>6600</v>
      </c>
      <c r="J605" s="159">
        <f t="shared" si="11"/>
        <v>100</v>
      </c>
    </row>
    <row r="606" spans="1:10" ht="12.75">
      <c r="A606" s="156">
        <v>596</v>
      </c>
      <c r="B606" s="157" t="s">
        <v>699</v>
      </c>
      <c r="C606" s="158" t="s">
        <v>944</v>
      </c>
      <c r="D606" s="158" t="s">
        <v>550</v>
      </c>
      <c r="E606" s="158" t="s">
        <v>238</v>
      </c>
      <c r="F606" s="158" t="s">
        <v>1141</v>
      </c>
      <c r="G606" s="159">
        <v>7500</v>
      </c>
      <c r="H606" s="159">
        <v>6600</v>
      </c>
      <c r="I606" s="159">
        <v>6600</v>
      </c>
      <c r="J606" s="159">
        <f t="shared" si="11"/>
        <v>100</v>
      </c>
    </row>
    <row r="607" spans="1:10" ht="51">
      <c r="A607" s="156">
        <v>597</v>
      </c>
      <c r="B607" s="157" t="s">
        <v>239</v>
      </c>
      <c r="C607" s="158" t="s">
        <v>944</v>
      </c>
      <c r="D607" s="158" t="s">
        <v>550</v>
      </c>
      <c r="E607" s="158" t="s">
        <v>240</v>
      </c>
      <c r="F607" s="158"/>
      <c r="G607" s="159">
        <v>0</v>
      </c>
      <c r="H607" s="159">
        <v>7000000</v>
      </c>
      <c r="I607" s="159">
        <f>+I608</f>
        <v>1868210</v>
      </c>
      <c r="J607" s="159">
        <f t="shared" si="11"/>
        <v>26.688714285714287</v>
      </c>
    </row>
    <row r="608" spans="1:10" ht="38.25">
      <c r="A608" s="156">
        <v>598</v>
      </c>
      <c r="B608" s="157" t="s">
        <v>698</v>
      </c>
      <c r="C608" s="158" t="s">
        <v>944</v>
      </c>
      <c r="D608" s="158" t="s">
        <v>550</v>
      </c>
      <c r="E608" s="158" t="s">
        <v>240</v>
      </c>
      <c r="F608" s="158" t="s">
        <v>1140</v>
      </c>
      <c r="G608" s="159">
        <v>0</v>
      </c>
      <c r="H608" s="159">
        <v>7000000</v>
      </c>
      <c r="I608" s="159">
        <f>+I609</f>
        <v>1868210</v>
      </c>
      <c r="J608" s="159">
        <f t="shared" si="11"/>
        <v>26.688714285714287</v>
      </c>
    </row>
    <row r="609" spans="1:10" ht="12.75">
      <c r="A609" s="156">
        <v>599</v>
      </c>
      <c r="B609" s="157" t="s">
        <v>699</v>
      </c>
      <c r="C609" s="158" t="s">
        <v>944</v>
      </c>
      <c r="D609" s="158" t="s">
        <v>550</v>
      </c>
      <c r="E609" s="158" t="s">
        <v>240</v>
      </c>
      <c r="F609" s="158" t="s">
        <v>1141</v>
      </c>
      <c r="G609" s="159">
        <v>0</v>
      </c>
      <c r="H609" s="159">
        <v>7000000</v>
      </c>
      <c r="I609" s="159">
        <v>1868210</v>
      </c>
      <c r="J609" s="159">
        <f t="shared" si="11"/>
        <v>26.688714285714287</v>
      </c>
    </row>
    <row r="610" spans="1:10" ht="51">
      <c r="A610" s="156">
        <v>600</v>
      </c>
      <c r="B610" s="157" t="s">
        <v>241</v>
      </c>
      <c r="C610" s="158" t="s">
        <v>944</v>
      </c>
      <c r="D610" s="158" t="s">
        <v>550</v>
      </c>
      <c r="E610" s="158" t="s">
        <v>242</v>
      </c>
      <c r="F610" s="158"/>
      <c r="G610" s="159">
        <v>0</v>
      </c>
      <c r="H610" s="159">
        <v>123300</v>
      </c>
      <c r="I610" s="159">
        <f>+I611</f>
        <v>123300</v>
      </c>
      <c r="J610" s="159">
        <f t="shared" si="11"/>
        <v>100</v>
      </c>
    </row>
    <row r="611" spans="1:10" ht="38.25">
      <c r="A611" s="156">
        <v>601</v>
      </c>
      <c r="B611" s="157" t="s">
        <v>698</v>
      </c>
      <c r="C611" s="158" t="s">
        <v>944</v>
      </c>
      <c r="D611" s="158" t="s">
        <v>550</v>
      </c>
      <c r="E611" s="158" t="s">
        <v>242</v>
      </c>
      <c r="F611" s="158" t="s">
        <v>1140</v>
      </c>
      <c r="G611" s="159">
        <v>0</v>
      </c>
      <c r="H611" s="159">
        <v>123300</v>
      </c>
      <c r="I611" s="159">
        <f>+I612</f>
        <v>123300</v>
      </c>
      <c r="J611" s="159">
        <f t="shared" si="11"/>
        <v>100</v>
      </c>
    </row>
    <row r="612" spans="1:10" ht="12.75">
      <c r="A612" s="156">
        <v>602</v>
      </c>
      <c r="B612" s="157" t="s">
        <v>699</v>
      </c>
      <c r="C612" s="158" t="s">
        <v>944</v>
      </c>
      <c r="D612" s="158" t="s">
        <v>550</v>
      </c>
      <c r="E612" s="158" t="s">
        <v>242</v>
      </c>
      <c r="F612" s="158" t="s">
        <v>1141</v>
      </c>
      <c r="G612" s="159">
        <v>0</v>
      </c>
      <c r="H612" s="159">
        <v>123300</v>
      </c>
      <c r="I612" s="159">
        <v>123300</v>
      </c>
      <c r="J612" s="159">
        <f t="shared" si="11"/>
        <v>100</v>
      </c>
    </row>
    <row r="613" spans="1:10" ht="51">
      <c r="A613" s="156">
        <v>603</v>
      </c>
      <c r="B613" s="157" t="s">
        <v>243</v>
      </c>
      <c r="C613" s="158" t="s">
        <v>944</v>
      </c>
      <c r="D613" s="158" t="s">
        <v>550</v>
      </c>
      <c r="E613" s="158" t="s">
        <v>244</v>
      </c>
      <c r="F613" s="158"/>
      <c r="G613" s="159">
        <v>0</v>
      </c>
      <c r="H613" s="159">
        <v>2206790.66</v>
      </c>
      <c r="I613" s="159">
        <f>+I614</f>
        <v>2206790.66</v>
      </c>
      <c r="J613" s="159">
        <f t="shared" si="11"/>
        <v>100</v>
      </c>
    </row>
    <row r="614" spans="1:10" ht="38.25">
      <c r="A614" s="156">
        <v>604</v>
      </c>
      <c r="B614" s="157" t="s">
        <v>698</v>
      </c>
      <c r="C614" s="158" t="s">
        <v>944</v>
      </c>
      <c r="D614" s="158" t="s">
        <v>550</v>
      </c>
      <c r="E614" s="158" t="s">
        <v>244</v>
      </c>
      <c r="F614" s="158" t="s">
        <v>1140</v>
      </c>
      <c r="G614" s="159">
        <v>0</v>
      </c>
      <c r="H614" s="159">
        <v>2206790.66</v>
      </c>
      <c r="I614" s="159">
        <f>+I615</f>
        <v>2206790.66</v>
      </c>
      <c r="J614" s="159">
        <f t="shared" si="11"/>
        <v>100</v>
      </c>
    </row>
    <row r="615" spans="1:10" ht="12.75">
      <c r="A615" s="156">
        <v>605</v>
      </c>
      <c r="B615" s="157" t="s">
        <v>699</v>
      </c>
      <c r="C615" s="158" t="s">
        <v>944</v>
      </c>
      <c r="D615" s="158" t="s">
        <v>550</v>
      </c>
      <c r="E615" s="158" t="s">
        <v>244</v>
      </c>
      <c r="F615" s="158" t="s">
        <v>1141</v>
      </c>
      <c r="G615" s="159">
        <v>0</v>
      </c>
      <c r="H615" s="159">
        <v>2206790.66</v>
      </c>
      <c r="I615" s="159">
        <v>2206790.66</v>
      </c>
      <c r="J615" s="159">
        <f t="shared" si="11"/>
        <v>100</v>
      </c>
    </row>
    <row r="616" spans="1:10" ht="51">
      <c r="A616" s="156">
        <v>606</v>
      </c>
      <c r="B616" s="157" t="s">
        <v>245</v>
      </c>
      <c r="C616" s="158" t="s">
        <v>944</v>
      </c>
      <c r="D616" s="158" t="s">
        <v>550</v>
      </c>
      <c r="E616" s="158" t="s">
        <v>246</v>
      </c>
      <c r="F616" s="158"/>
      <c r="G616" s="159">
        <v>1000000</v>
      </c>
      <c r="H616" s="159">
        <v>0</v>
      </c>
      <c r="I616" s="159">
        <f>+I617</f>
        <v>0</v>
      </c>
      <c r="J616" s="159">
        <v>0</v>
      </c>
    </row>
    <row r="617" spans="1:10" ht="38.25">
      <c r="A617" s="156">
        <v>607</v>
      </c>
      <c r="B617" s="157" t="s">
        <v>698</v>
      </c>
      <c r="C617" s="158" t="s">
        <v>944</v>
      </c>
      <c r="D617" s="158" t="s">
        <v>550</v>
      </c>
      <c r="E617" s="158" t="s">
        <v>246</v>
      </c>
      <c r="F617" s="158" t="s">
        <v>1140</v>
      </c>
      <c r="G617" s="159">
        <v>1000000</v>
      </c>
      <c r="H617" s="159">
        <v>0</v>
      </c>
      <c r="I617" s="159">
        <f>+I618</f>
        <v>0</v>
      </c>
      <c r="J617" s="159">
        <v>0</v>
      </c>
    </row>
    <row r="618" spans="1:10" ht="12.75">
      <c r="A618" s="156">
        <v>608</v>
      </c>
      <c r="B618" s="157" t="s">
        <v>699</v>
      </c>
      <c r="C618" s="158" t="s">
        <v>944</v>
      </c>
      <c r="D618" s="158" t="s">
        <v>550</v>
      </c>
      <c r="E618" s="158" t="s">
        <v>246</v>
      </c>
      <c r="F618" s="158" t="s">
        <v>1141</v>
      </c>
      <c r="G618" s="159">
        <v>1000000</v>
      </c>
      <c r="H618" s="159">
        <v>0</v>
      </c>
      <c r="I618" s="159">
        <v>0</v>
      </c>
      <c r="J618" s="159">
        <v>0</v>
      </c>
    </row>
    <row r="619" spans="1:10" ht="38.25">
      <c r="A619" s="156">
        <v>609</v>
      </c>
      <c r="B619" s="157" t="s">
        <v>247</v>
      </c>
      <c r="C619" s="158" t="s">
        <v>944</v>
      </c>
      <c r="D619" s="158" t="s">
        <v>550</v>
      </c>
      <c r="E619" s="158" t="s">
        <v>248</v>
      </c>
      <c r="F619" s="158"/>
      <c r="G619" s="159">
        <v>12567716.96</v>
      </c>
      <c r="H619" s="159">
        <v>10686182.57</v>
      </c>
      <c r="I619" s="159">
        <f>+I620</f>
        <v>10506595.8</v>
      </c>
      <c r="J619" s="159">
        <f t="shared" si="11"/>
        <v>98.31944879451933</v>
      </c>
    </row>
    <row r="620" spans="1:10" ht="38.25">
      <c r="A620" s="156">
        <v>610</v>
      </c>
      <c r="B620" s="157" t="s">
        <v>698</v>
      </c>
      <c r="C620" s="158" t="s">
        <v>944</v>
      </c>
      <c r="D620" s="158" t="s">
        <v>550</v>
      </c>
      <c r="E620" s="158" t="s">
        <v>248</v>
      </c>
      <c r="F620" s="158" t="s">
        <v>1140</v>
      </c>
      <c r="G620" s="159">
        <v>12567716.96</v>
      </c>
      <c r="H620" s="159">
        <v>10686182.57</v>
      </c>
      <c r="I620" s="159">
        <f>+I621</f>
        <v>10506595.8</v>
      </c>
      <c r="J620" s="159">
        <f t="shared" si="11"/>
        <v>98.31944879451933</v>
      </c>
    </row>
    <row r="621" spans="1:10" ht="12.75">
      <c r="A621" s="156">
        <v>611</v>
      </c>
      <c r="B621" s="157" t="s">
        <v>699</v>
      </c>
      <c r="C621" s="158" t="s">
        <v>944</v>
      </c>
      <c r="D621" s="158" t="s">
        <v>550</v>
      </c>
      <c r="E621" s="158" t="s">
        <v>248</v>
      </c>
      <c r="F621" s="158" t="s">
        <v>1141</v>
      </c>
      <c r="G621" s="159">
        <v>12567716.96</v>
      </c>
      <c r="H621" s="159">
        <v>10686182.57</v>
      </c>
      <c r="I621" s="159">
        <v>10506595.8</v>
      </c>
      <c r="J621" s="159">
        <f t="shared" si="11"/>
        <v>98.31944879451933</v>
      </c>
    </row>
    <row r="622" spans="1:10" ht="51">
      <c r="A622" s="156">
        <v>612</v>
      </c>
      <c r="B622" s="157" t="s">
        <v>249</v>
      </c>
      <c r="C622" s="158" t="s">
        <v>944</v>
      </c>
      <c r="D622" s="158" t="s">
        <v>550</v>
      </c>
      <c r="E622" s="158" t="s">
        <v>250</v>
      </c>
      <c r="F622" s="158"/>
      <c r="G622" s="159">
        <v>2709421.77</v>
      </c>
      <c r="H622" s="159">
        <v>2263266.94</v>
      </c>
      <c r="I622" s="159">
        <f>+I623</f>
        <v>2218969.97</v>
      </c>
      <c r="J622" s="159">
        <f t="shared" si="11"/>
        <v>98.04278632727257</v>
      </c>
    </row>
    <row r="623" spans="1:10" ht="38.25">
      <c r="A623" s="156">
        <v>613</v>
      </c>
      <c r="B623" s="157" t="s">
        <v>698</v>
      </c>
      <c r="C623" s="158" t="s">
        <v>944</v>
      </c>
      <c r="D623" s="158" t="s">
        <v>550</v>
      </c>
      <c r="E623" s="158" t="s">
        <v>250</v>
      </c>
      <c r="F623" s="158" t="s">
        <v>1140</v>
      </c>
      <c r="G623" s="159">
        <v>2709421.77</v>
      </c>
      <c r="H623" s="159">
        <v>2263266.94</v>
      </c>
      <c r="I623" s="159">
        <f>+I624</f>
        <v>2218969.97</v>
      </c>
      <c r="J623" s="159">
        <f t="shared" si="11"/>
        <v>98.04278632727257</v>
      </c>
    </row>
    <row r="624" spans="1:10" ht="12.75">
      <c r="A624" s="156">
        <v>614</v>
      </c>
      <c r="B624" s="157" t="s">
        <v>699</v>
      </c>
      <c r="C624" s="158" t="s">
        <v>944</v>
      </c>
      <c r="D624" s="158" t="s">
        <v>550</v>
      </c>
      <c r="E624" s="158" t="s">
        <v>250</v>
      </c>
      <c r="F624" s="158" t="s">
        <v>1141</v>
      </c>
      <c r="G624" s="159">
        <v>2709421.77</v>
      </c>
      <c r="H624" s="159">
        <v>2263266.94</v>
      </c>
      <c r="I624" s="159">
        <v>2218969.97</v>
      </c>
      <c r="J624" s="159">
        <f t="shared" si="11"/>
        <v>98.04278632727257</v>
      </c>
    </row>
    <row r="625" spans="1:10" ht="38.25">
      <c r="A625" s="156">
        <v>615</v>
      </c>
      <c r="B625" s="157" t="s">
        <v>251</v>
      </c>
      <c r="C625" s="158" t="s">
        <v>944</v>
      </c>
      <c r="D625" s="158" t="s">
        <v>550</v>
      </c>
      <c r="E625" s="158" t="s">
        <v>252</v>
      </c>
      <c r="F625" s="158"/>
      <c r="G625" s="159">
        <v>130200</v>
      </c>
      <c r="H625" s="159">
        <v>130200</v>
      </c>
      <c r="I625" s="159">
        <f>+I626</f>
        <v>130200</v>
      </c>
      <c r="J625" s="159">
        <f t="shared" si="11"/>
        <v>100</v>
      </c>
    </row>
    <row r="626" spans="1:10" ht="38.25">
      <c r="A626" s="156">
        <v>616</v>
      </c>
      <c r="B626" s="157" t="s">
        <v>698</v>
      </c>
      <c r="C626" s="158" t="s">
        <v>944</v>
      </c>
      <c r="D626" s="158" t="s">
        <v>550</v>
      </c>
      <c r="E626" s="158" t="s">
        <v>252</v>
      </c>
      <c r="F626" s="158" t="s">
        <v>1140</v>
      </c>
      <c r="G626" s="159">
        <v>130200</v>
      </c>
      <c r="H626" s="159">
        <v>130200</v>
      </c>
      <c r="I626" s="159">
        <f>+I627</f>
        <v>130200</v>
      </c>
      <c r="J626" s="159">
        <f t="shared" si="11"/>
        <v>100</v>
      </c>
    </row>
    <row r="627" spans="1:10" ht="12.75">
      <c r="A627" s="156">
        <v>617</v>
      </c>
      <c r="B627" s="157" t="s">
        <v>699</v>
      </c>
      <c r="C627" s="158" t="s">
        <v>944</v>
      </c>
      <c r="D627" s="158" t="s">
        <v>550</v>
      </c>
      <c r="E627" s="158" t="s">
        <v>252</v>
      </c>
      <c r="F627" s="158" t="s">
        <v>1141</v>
      </c>
      <c r="G627" s="159">
        <v>130200</v>
      </c>
      <c r="H627" s="159">
        <v>130200</v>
      </c>
      <c r="I627" s="159">
        <v>130200</v>
      </c>
      <c r="J627" s="159">
        <f t="shared" si="11"/>
        <v>100</v>
      </c>
    </row>
    <row r="628" spans="1:10" ht="38.25">
      <c r="A628" s="156">
        <v>618</v>
      </c>
      <c r="B628" s="157" t="s">
        <v>253</v>
      </c>
      <c r="C628" s="158" t="s">
        <v>944</v>
      </c>
      <c r="D628" s="158" t="s">
        <v>550</v>
      </c>
      <c r="E628" s="158" t="s">
        <v>254</v>
      </c>
      <c r="F628" s="158"/>
      <c r="G628" s="159">
        <v>7.5</v>
      </c>
      <c r="H628" s="159">
        <v>7.5</v>
      </c>
      <c r="I628" s="159">
        <f>+I629</f>
        <v>7.5</v>
      </c>
      <c r="J628" s="159">
        <f t="shared" si="11"/>
        <v>100</v>
      </c>
    </row>
    <row r="629" spans="1:10" ht="38.25">
      <c r="A629" s="156">
        <v>619</v>
      </c>
      <c r="B629" s="157" t="s">
        <v>698</v>
      </c>
      <c r="C629" s="158" t="s">
        <v>944</v>
      </c>
      <c r="D629" s="158" t="s">
        <v>550</v>
      </c>
      <c r="E629" s="158" t="s">
        <v>254</v>
      </c>
      <c r="F629" s="158" t="s">
        <v>1140</v>
      </c>
      <c r="G629" s="159">
        <v>7.5</v>
      </c>
      <c r="H629" s="159">
        <v>7.5</v>
      </c>
      <c r="I629" s="159">
        <f>+I630</f>
        <v>7.5</v>
      </c>
      <c r="J629" s="159">
        <f t="shared" si="11"/>
        <v>100</v>
      </c>
    </row>
    <row r="630" spans="1:10" ht="12.75">
      <c r="A630" s="156">
        <v>620</v>
      </c>
      <c r="B630" s="157" t="s">
        <v>699</v>
      </c>
      <c r="C630" s="158" t="s">
        <v>944</v>
      </c>
      <c r="D630" s="158" t="s">
        <v>550</v>
      </c>
      <c r="E630" s="158" t="s">
        <v>254</v>
      </c>
      <c r="F630" s="158" t="s">
        <v>1141</v>
      </c>
      <c r="G630" s="159">
        <v>7.5</v>
      </c>
      <c r="H630" s="159">
        <v>7.5</v>
      </c>
      <c r="I630" s="159">
        <v>7.5</v>
      </c>
      <c r="J630" s="159">
        <f t="shared" si="11"/>
        <v>100</v>
      </c>
    </row>
    <row r="631" spans="1:10" ht="51">
      <c r="A631" s="156">
        <v>621</v>
      </c>
      <c r="B631" s="157" t="s">
        <v>255</v>
      </c>
      <c r="C631" s="158" t="s">
        <v>944</v>
      </c>
      <c r="D631" s="158" t="s">
        <v>550</v>
      </c>
      <c r="E631" s="158" t="s">
        <v>256</v>
      </c>
      <c r="F631" s="158"/>
      <c r="G631" s="159">
        <v>0</v>
      </c>
      <c r="H631" s="159">
        <v>1750000</v>
      </c>
      <c r="I631" s="159">
        <f>+I632</f>
        <v>1750000</v>
      </c>
      <c r="J631" s="159">
        <f t="shared" si="11"/>
        <v>100</v>
      </c>
    </row>
    <row r="632" spans="1:10" ht="38.25">
      <c r="A632" s="156">
        <v>622</v>
      </c>
      <c r="B632" s="157" t="s">
        <v>698</v>
      </c>
      <c r="C632" s="158" t="s">
        <v>944</v>
      </c>
      <c r="D632" s="158" t="s">
        <v>550</v>
      </c>
      <c r="E632" s="158" t="s">
        <v>256</v>
      </c>
      <c r="F632" s="158" t="s">
        <v>1140</v>
      </c>
      <c r="G632" s="159">
        <v>0</v>
      </c>
      <c r="H632" s="159">
        <v>1750000</v>
      </c>
      <c r="I632" s="159">
        <f>+I633</f>
        <v>1750000</v>
      </c>
      <c r="J632" s="159">
        <f t="shared" si="11"/>
        <v>100</v>
      </c>
    </row>
    <row r="633" spans="1:10" ht="12.75">
      <c r="A633" s="156">
        <v>623</v>
      </c>
      <c r="B633" s="157" t="s">
        <v>699</v>
      </c>
      <c r="C633" s="158" t="s">
        <v>944</v>
      </c>
      <c r="D633" s="158" t="s">
        <v>550</v>
      </c>
      <c r="E633" s="158" t="s">
        <v>256</v>
      </c>
      <c r="F633" s="158" t="s">
        <v>1141</v>
      </c>
      <c r="G633" s="159">
        <v>0</v>
      </c>
      <c r="H633" s="159">
        <v>1750000</v>
      </c>
      <c r="I633" s="159">
        <v>1750000</v>
      </c>
      <c r="J633" s="159">
        <f t="shared" si="11"/>
        <v>100</v>
      </c>
    </row>
    <row r="634" spans="1:10" ht="63.75">
      <c r="A634" s="156">
        <v>624</v>
      </c>
      <c r="B634" s="157" t="s">
        <v>257</v>
      </c>
      <c r="C634" s="158" t="s">
        <v>944</v>
      </c>
      <c r="D634" s="158" t="s">
        <v>550</v>
      </c>
      <c r="E634" s="158" t="s">
        <v>258</v>
      </c>
      <c r="F634" s="158"/>
      <c r="G634" s="159">
        <v>0</v>
      </c>
      <c r="H634" s="159">
        <v>30825</v>
      </c>
      <c r="I634" s="159">
        <f>+I635</f>
        <v>30825</v>
      </c>
      <c r="J634" s="159">
        <f t="shared" si="11"/>
        <v>100</v>
      </c>
    </row>
    <row r="635" spans="1:10" ht="38.25">
      <c r="A635" s="156">
        <v>625</v>
      </c>
      <c r="B635" s="157" t="s">
        <v>698</v>
      </c>
      <c r="C635" s="158" t="s">
        <v>944</v>
      </c>
      <c r="D635" s="158" t="s">
        <v>550</v>
      </c>
      <c r="E635" s="158" t="s">
        <v>258</v>
      </c>
      <c r="F635" s="158" t="s">
        <v>1140</v>
      </c>
      <c r="G635" s="159">
        <v>0</v>
      </c>
      <c r="H635" s="159">
        <v>30825</v>
      </c>
      <c r="I635" s="159">
        <f>+I636</f>
        <v>30825</v>
      </c>
      <c r="J635" s="159">
        <f t="shared" si="11"/>
        <v>100</v>
      </c>
    </row>
    <row r="636" spans="1:10" ht="12.75">
      <c r="A636" s="156">
        <v>626</v>
      </c>
      <c r="B636" s="157" t="s">
        <v>699</v>
      </c>
      <c r="C636" s="158" t="s">
        <v>944</v>
      </c>
      <c r="D636" s="158" t="s">
        <v>550</v>
      </c>
      <c r="E636" s="158" t="s">
        <v>258</v>
      </c>
      <c r="F636" s="158" t="s">
        <v>1141</v>
      </c>
      <c r="G636" s="159">
        <v>0</v>
      </c>
      <c r="H636" s="159">
        <v>30825</v>
      </c>
      <c r="I636" s="159">
        <v>30825</v>
      </c>
      <c r="J636" s="159">
        <f t="shared" si="11"/>
        <v>100</v>
      </c>
    </row>
    <row r="637" spans="1:10" ht="25.5">
      <c r="A637" s="156">
        <v>627</v>
      </c>
      <c r="B637" s="157" t="s">
        <v>259</v>
      </c>
      <c r="C637" s="158" t="s">
        <v>944</v>
      </c>
      <c r="D637" s="158" t="s">
        <v>550</v>
      </c>
      <c r="E637" s="158" t="s">
        <v>260</v>
      </c>
      <c r="F637" s="158"/>
      <c r="G637" s="159">
        <v>20074767.44</v>
      </c>
      <c r="H637" s="159">
        <v>21999695.22</v>
      </c>
      <c r="I637" s="159">
        <f>+I638+I641+I644+I647+I650+I653+I656+I659+I662+I665</f>
        <v>21816101.759999998</v>
      </c>
      <c r="J637" s="159">
        <f t="shared" si="11"/>
        <v>99.16547271148968</v>
      </c>
    </row>
    <row r="638" spans="1:10" ht="76.5">
      <c r="A638" s="156">
        <v>628</v>
      </c>
      <c r="B638" s="157" t="s">
        <v>261</v>
      </c>
      <c r="C638" s="158" t="s">
        <v>944</v>
      </c>
      <c r="D638" s="158" t="s">
        <v>550</v>
      </c>
      <c r="E638" s="158" t="s">
        <v>262</v>
      </c>
      <c r="F638" s="158"/>
      <c r="G638" s="159">
        <v>2794557.45</v>
      </c>
      <c r="H638" s="159">
        <v>2866167.45</v>
      </c>
      <c r="I638" s="159">
        <f>+I639</f>
        <v>2803252.23</v>
      </c>
      <c r="J638" s="159">
        <f t="shared" si="11"/>
        <v>97.80490075693238</v>
      </c>
    </row>
    <row r="639" spans="1:10" ht="38.25">
      <c r="A639" s="156">
        <v>629</v>
      </c>
      <c r="B639" s="157" t="s">
        <v>698</v>
      </c>
      <c r="C639" s="158" t="s">
        <v>944</v>
      </c>
      <c r="D639" s="158" t="s">
        <v>550</v>
      </c>
      <c r="E639" s="158" t="s">
        <v>262</v>
      </c>
      <c r="F639" s="158" t="s">
        <v>1140</v>
      </c>
      <c r="G639" s="159">
        <v>2794557.45</v>
      </c>
      <c r="H639" s="159">
        <v>2866167.45</v>
      </c>
      <c r="I639" s="159">
        <f>+I640</f>
        <v>2803252.23</v>
      </c>
      <c r="J639" s="159">
        <f t="shared" si="11"/>
        <v>97.80490075693238</v>
      </c>
    </row>
    <row r="640" spans="1:10" ht="12.75">
      <c r="A640" s="156">
        <v>630</v>
      </c>
      <c r="B640" s="157" t="s">
        <v>700</v>
      </c>
      <c r="C640" s="158" t="s">
        <v>944</v>
      </c>
      <c r="D640" s="158" t="s">
        <v>550</v>
      </c>
      <c r="E640" s="158" t="s">
        <v>262</v>
      </c>
      <c r="F640" s="158" t="s">
        <v>701</v>
      </c>
      <c r="G640" s="159">
        <v>2794557.45</v>
      </c>
      <c r="H640" s="159">
        <v>2866167.45</v>
      </c>
      <c r="I640" s="159">
        <v>2803252.23</v>
      </c>
      <c r="J640" s="159">
        <f t="shared" si="11"/>
        <v>97.80490075693238</v>
      </c>
    </row>
    <row r="641" spans="1:10" ht="76.5">
      <c r="A641" s="156">
        <v>631</v>
      </c>
      <c r="B641" s="161" t="s">
        <v>263</v>
      </c>
      <c r="C641" s="158" t="s">
        <v>944</v>
      </c>
      <c r="D641" s="158" t="s">
        <v>550</v>
      </c>
      <c r="E641" s="158" t="s">
        <v>264</v>
      </c>
      <c r="F641" s="158"/>
      <c r="G641" s="159">
        <v>0</v>
      </c>
      <c r="H641" s="159">
        <v>238700.87</v>
      </c>
      <c r="I641" s="159">
        <f>+I642</f>
        <v>237571.13</v>
      </c>
      <c r="J641" s="159">
        <f t="shared" si="11"/>
        <v>99.52671307817185</v>
      </c>
    </row>
    <row r="642" spans="1:10" ht="38.25">
      <c r="A642" s="156">
        <v>632</v>
      </c>
      <c r="B642" s="157" t="s">
        <v>698</v>
      </c>
      <c r="C642" s="158" t="s">
        <v>944</v>
      </c>
      <c r="D642" s="158" t="s">
        <v>550</v>
      </c>
      <c r="E642" s="158" t="s">
        <v>264</v>
      </c>
      <c r="F642" s="158" t="s">
        <v>1140</v>
      </c>
      <c r="G642" s="159">
        <v>0</v>
      </c>
      <c r="H642" s="159">
        <v>238700.87</v>
      </c>
      <c r="I642" s="159">
        <f>+I643</f>
        <v>237571.13</v>
      </c>
      <c r="J642" s="159">
        <f t="shared" si="11"/>
        <v>99.52671307817185</v>
      </c>
    </row>
    <row r="643" spans="1:10" ht="12.75">
      <c r="A643" s="156">
        <v>633</v>
      </c>
      <c r="B643" s="157" t="s">
        <v>700</v>
      </c>
      <c r="C643" s="158" t="s">
        <v>944</v>
      </c>
      <c r="D643" s="158" t="s">
        <v>550</v>
      </c>
      <c r="E643" s="158" t="s">
        <v>264</v>
      </c>
      <c r="F643" s="158" t="s">
        <v>701</v>
      </c>
      <c r="G643" s="159">
        <v>0</v>
      </c>
      <c r="H643" s="159">
        <v>238700.87</v>
      </c>
      <c r="I643" s="159">
        <v>237571.13</v>
      </c>
      <c r="J643" s="159">
        <f t="shared" si="11"/>
        <v>99.52671307817185</v>
      </c>
    </row>
    <row r="644" spans="1:10" ht="51">
      <c r="A644" s="156">
        <v>634</v>
      </c>
      <c r="B644" s="157" t="s">
        <v>265</v>
      </c>
      <c r="C644" s="158" t="s">
        <v>944</v>
      </c>
      <c r="D644" s="158" t="s">
        <v>550</v>
      </c>
      <c r="E644" s="158" t="s">
        <v>266</v>
      </c>
      <c r="F644" s="158"/>
      <c r="G644" s="159">
        <v>185125.65</v>
      </c>
      <c r="H644" s="159">
        <v>122828.74</v>
      </c>
      <c r="I644" s="159">
        <f>+I645</f>
        <v>122339.02</v>
      </c>
      <c r="J644" s="159">
        <f t="shared" si="11"/>
        <v>99.60129852345632</v>
      </c>
    </row>
    <row r="645" spans="1:10" ht="38.25">
      <c r="A645" s="156">
        <v>635</v>
      </c>
      <c r="B645" s="157" t="s">
        <v>698</v>
      </c>
      <c r="C645" s="158" t="s">
        <v>944</v>
      </c>
      <c r="D645" s="158" t="s">
        <v>550</v>
      </c>
      <c r="E645" s="158" t="s">
        <v>266</v>
      </c>
      <c r="F645" s="158" t="s">
        <v>1140</v>
      </c>
      <c r="G645" s="159">
        <v>185125.65</v>
      </c>
      <c r="H645" s="159">
        <v>122828.74</v>
      </c>
      <c r="I645" s="159">
        <f>+I646</f>
        <v>122339.02</v>
      </c>
      <c r="J645" s="159">
        <f t="shared" si="11"/>
        <v>99.60129852345632</v>
      </c>
    </row>
    <row r="646" spans="1:10" ht="12.75">
      <c r="A646" s="156">
        <v>636</v>
      </c>
      <c r="B646" s="157" t="s">
        <v>700</v>
      </c>
      <c r="C646" s="158" t="s">
        <v>944</v>
      </c>
      <c r="D646" s="158" t="s">
        <v>550</v>
      </c>
      <c r="E646" s="158" t="s">
        <v>266</v>
      </c>
      <c r="F646" s="158" t="s">
        <v>701</v>
      </c>
      <c r="G646" s="159">
        <v>185125.65</v>
      </c>
      <c r="H646" s="159">
        <v>122828.74</v>
      </c>
      <c r="I646" s="159">
        <v>122339.02</v>
      </c>
      <c r="J646" s="159">
        <f t="shared" si="11"/>
        <v>99.60129852345632</v>
      </c>
    </row>
    <row r="647" spans="1:10" ht="38.25">
      <c r="A647" s="156">
        <v>637</v>
      </c>
      <c r="B647" s="157" t="s">
        <v>219</v>
      </c>
      <c r="C647" s="158" t="s">
        <v>944</v>
      </c>
      <c r="D647" s="158" t="s">
        <v>550</v>
      </c>
      <c r="E647" s="158" t="s">
        <v>267</v>
      </c>
      <c r="F647" s="158"/>
      <c r="G647" s="159">
        <v>118036.19</v>
      </c>
      <c r="H647" s="159">
        <v>117823.03</v>
      </c>
      <c r="I647" s="159">
        <f>+I648</f>
        <v>117823.03</v>
      </c>
      <c r="J647" s="159">
        <f t="shared" si="11"/>
        <v>100</v>
      </c>
    </row>
    <row r="648" spans="1:10" ht="38.25">
      <c r="A648" s="156">
        <v>638</v>
      </c>
      <c r="B648" s="157" t="s">
        <v>698</v>
      </c>
      <c r="C648" s="158" t="s">
        <v>944</v>
      </c>
      <c r="D648" s="158" t="s">
        <v>550</v>
      </c>
      <c r="E648" s="158" t="s">
        <v>267</v>
      </c>
      <c r="F648" s="158" t="s">
        <v>1140</v>
      </c>
      <c r="G648" s="159">
        <v>118036.19</v>
      </c>
      <c r="H648" s="159">
        <v>117823.03</v>
      </c>
      <c r="I648" s="159">
        <f>+I649</f>
        <v>117823.03</v>
      </c>
      <c r="J648" s="159">
        <f t="shared" si="11"/>
        <v>100</v>
      </c>
    </row>
    <row r="649" spans="1:10" ht="12.75">
      <c r="A649" s="156">
        <v>639</v>
      </c>
      <c r="B649" s="157" t="s">
        <v>700</v>
      </c>
      <c r="C649" s="158" t="s">
        <v>944</v>
      </c>
      <c r="D649" s="158" t="s">
        <v>550</v>
      </c>
      <c r="E649" s="158" t="s">
        <v>267</v>
      </c>
      <c r="F649" s="158" t="s">
        <v>701</v>
      </c>
      <c r="G649" s="159">
        <v>118036.19</v>
      </c>
      <c r="H649" s="159">
        <v>117823.03</v>
      </c>
      <c r="I649" s="159">
        <v>117823.03</v>
      </c>
      <c r="J649" s="159">
        <f t="shared" si="11"/>
        <v>100</v>
      </c>
    </row>
    <row r="650" spans="1:10" ht="63.75">
      <c r="A650" s="156">
        <v>640</v>
      </c>
      <c r="B650" s="157" t="s">
        <v>268</v>
      </c>
      <c r="C650" s="158" t="s">
        <v>944</v>
      </c>
      <c r="D650" s="158" t="s">
        <v>550</v>
      </c>
      <c r="E650" s="158" t="s">
        <v>269</v>
      </c>
      <c r="F650" s="158"/>
      <c r="G650" s="159">
        <v>0</v>
      </c>
      <c r="H650" s="159">
        <v>500000</v>
      </c>
      <c r="I650" s="159">
        <f>+I651</f>
        <v>500000</v>
      </c>
      <c r="J650" s="159">
        <f t="shared" si="11"/>
        <v>100</v>
      </c>
    </row>
    <row r="651" spans="1:10" ht="38.25">
      <c r="A651" s="156">
        <v>641</v>
      </c>
      <c r="B651" s="157" t="s">
        <v>698</v>
      </c>
      <c r="C651" s="158" t="s">
        <v>944</v>
      </c>
      <c r="D651" s="158" t="s">
        <v>550</v>
      </c>
      <c r="E651" s="158" t="s">
        <v>269</v>
      </c>
      <c r="F651" s="158" t="s">
        <v>1140</v>
      </c>
      <c r="G651" s="159">
        <v>0</v>
      </c>
      <c r="H651" s="159">
        <v>500000</v>
      </c>
      <c r="I651" s="159">
        <f>+I652</f>
        <v>500000</v>
      </c>
      <c r="J651" s="159">
        <f aca="true" t="shared" si="12" ref="J651:J714">+I651/H651*100</f>
        <v>100</v>
      </c>
    </row>
    <row r="652" spans="1:10" ht="12.75">
      <c r="A652" s="156">
        <v>642</v>
      </c>
      <c r="B652" s="157" t="s">
        <v>700</v>
      </c>
      <c r="C652" s="158" t="s">
        <v>944</v>
      </c>
      <c r="D652" s="158" t="s">
        <v>550</v>
      </c>
      <c r="E652" s="158" t="s">
        <v>269</v>
      </c>
      <c r="F652" s="158" t="s">
        <v>701</v>
      </c>
      <c r="G652" s="159">
        <v>0</v>
      </c>
      <c r="H652" s="159">
        <v>500000</v>
      </c>
      <c r="I652" s="159">
        <v>500000</v>
      </c>
      <c r="J652" s="159">
        <f t="shared" si="12"/>
        <v>100</v>
      </c>
    </row>
    <row r="653" spans="1:10" ht="51">
      <c r="A653" s="156">
        <v>643</v>
      </c>
      <c r="B653" s="157" t="s">
        <v>270</v>
      </c>
      <c r="C653" s="158" t="s">
        <v>944</v>
      </c>
      <c r="D653" s="158" t="s">
        <v>550</v>
      </c>
      <c r="E653" s="158" t="s">
        <v>271</v>
      </c>
      <c r="F653" s="158"/>
      <c r="G653" s="159">
        <v>0</v>
      </c>
      <c r="H653" s="159">
        <v>2730360.09</v>
      </c>
      <c r="I653" s="159">
        <f>+I654</f>
        <v>2730360.09</v>
      </c>
      <c r="J653" s="159">
        <f t="shared" si="12"/>
        <v>100</v>
      </c>
    </row>
    <row r="654" spans="1:10" ht="38.25">
      <c r="A654" s="156">
        <v>644</v>
      </c>
      <c r="B654" s="157" t="s">
        <v>698</v>
      </c>
      <c r="C654" s="158" t="s">
        <v>944</v>
      </c>
      <c r="D654" s="158" t="s">
        <v>550</v>
      </c>
      <c r="E654" s="158" t="s">
        <v>271</v>
      </c>
      <c r="F654" s="158" t="s">
        <v>1140</v>
      </c>
      <c r="G654" s="159">
        <v>0</v>
      </c>
      <c r="H654" s="159">
        <v>2730360.09</v>
      </c>
      <c r="I654" s="159">
        <f>+I655</f>
        <v>2730360.09</v>
      </c>
      <c r="J654" s="159">
        <f t="shared" si="12"/>
        <v>100</v>
      </c>
    </row>
    <row r="655" spans="1:10" ht="12.75">
      <c r="A655" s="156">
        <v>645</v>
      </c>
      <c r="B655" s="157" t="s">
        <v>700</v>
      </c>
      <c r="C655" s="158" t="s">
        <v>944</v>
      </c>
      <c r="D655" s="158" t="s">
        <v>550</v>
      </c>
      <c r="E655" s="158" t="s">
        <v>271</v>
      </c>
      <c r="F655" s="158" t="s">
        <v>701</v>
      </c>
      <c r="G655" s="159">
        <v>0</v>
      </c>
      <c r="H655" s="159">
        <v>2730360.09</v>
      </c>
      <c r="I655" s="159">
        <v>2730360.09</v>
      </c>
      <c r="J655" s="159">
        <f t="shared" si="12"/>
        <v>100</v>
      </c>
    </row>
    <row r="656" spans="1:10" ht="51">
      <c r="A656" s="156">
        <v>646</v>
      </c>
      <c r="B656" s="157" t="s">
        <v>272</v>
      </c>
      <c r="C656" s="158" t="s">
        <v>944</v>
      </c>
      <c r="D656" s="158" t="s">
        <v>550</v>
      </c>
      <c r="E656" s="158" t="s">
        <v>273</v>
      </c>
      <c r="F656" s="158"/>
      <c r="G656" s="159">
        <v>5169305.92</v>
      </c>
      <c r="H656" s="159">
        <v>5018897.01</v>
      </c>
      <c r="I656" s="159">
        <f>+I657</f>
        <v>5012816.26</v>
      </c>
      <c r="J656" s="159">
        <f t="shared" si="12"/>
        <v>99.87884290138084</v>
      </c>
    </row>
    <row r="657" spans="1:10" ht="38.25">
      <c r="A657" s="156">
        <v>647</v>
      </c>
      <c r="B657" s="157" t="s">
        <v>698</v>
      </c>
      <c r="C657" s="158" t="s">
        <v>944</v>
      </c>
      <c r="D657" s="158" t="s">
        <v>550</v>
      </c>
      <c r="E657" s="158" t="s">
        <v>273</v>
      </c>
      <c r="F657" s="158" t="s">
        <v>1140</v>
      </c>
      <c r="G657" s="159">
        <v>5169305.92</v>
      </c>
      <c r="H657" s="159">
        <v>5018897.01</v>
      </c>
      <c r="I657" s="159">
        <f>+I658</f>
        <v>5012816.26</v>
      </c>
      <c r="J657" s="159">
        <f t="shared" si="12"/>
        <v>99.87884290138084</v>
      </c>
    </row>
    <row r="658" spans="1:10" ht="12.75">
      <c r="A658" s="156">
        <v>648</v>
      </c>
      <c r="B658" s="157" t="s">
        <v>700</v>
      </c>
      <c r="C658" s="158" t="s">
        <v>944</v>
      </c>
      <c r="D658" s="158" t="s">
        <v>550</v>
      </c>
      <c r="E658" s="158" t="s">
        <v>273</v>
      </c>
      <c r="F658" s="158" t="s">
        <v>701</v>
      </c>
      <c r="G658" s="159">
        <v>5169305.92</v>
      </c>
      <c r="H658" s="159">
        <v>5018897.01</v>
      </c>
      <c r="I658" s="159">
        <v>5012816.26</v>
      </c>
      <c r="J658" s="159">
        <f t="shared" si="12"/>
        <v>99.87884290138084</v>
      </c>
    </row>
    <row r="659" spans="1:10" ht="63.75">
      <c r="A659" s="156">
        <v>649</v>
      </c>
      <c r="B659" s="157" t="s">
        <v>274</v>
      </c>
      <c r="C659" s="158" t="s">
        <v>944</v>
      </c>
      <c r="D659" s="158" t="s">
        <v>550</v>
      </c>
      <c r="E659" s="158" t="s">
        <v>275</v>
      </c>
      <c r="F659" s="158"/>
      <c r="G659" s="159">
        <v>204000</v>
      </c>
      <c r="H659" s="159">
        <v>204000</v>
      </c>
      <c r="I659" s="159">
        <f>+I660</f>
        <v>204000</v>
      </c>
      <c r="J659" s="159">
        <f t="shared" si="12"/>
        <v>100</v>
      </c>
    </row>
    <row r="660" spans="1:10" ht="38.25">
      <c r="A660" s="156">
        <v>650</v>
      </c>
      <c r="B660" s="157" t="s">
        <v>698</v>
      </c>
      <c r="C660" s="158" t="s">
        <v>944</v>
      </c>
      <c r="D660" s="158" t="s">
        <v>550</v>
      </c>
      <c r="E660" s="158" t="s">
        <v>275</v>
      </c>
      <c r="F660" s="158" t="s">
        <v>1140</v>
      </c>
      <c r="G660" s="159">
        <v>204000</v>
      </c>
      <c r="H660" s="159">
        <v>204000</v>
      </c>
      <c r="I660" s="159">
        <f>+I661</f>
        <v>204000</v>
      </c>
      <c r="J660" s="159">
        <f t="shared" si="12"/>
        <v>100</v>
      </c>
    </row>
    <row r="661" spans="1:10" ht="12.75">
      <c r="A661" s="156">
        <v>651</v>
      </c>
      <c r="B661" s="157" t="s">
        <v>700</v>
      </c>
      <c r="C661" s="158" t="s">
        <v>944</v>
      </c>
      <c r="D661" s="158" t="s">
        <v>550</v>
      </c>
      <c r="E661" s="158" t="s">
        <v>275</v>
      </c>
      <c r="F661" s="158" t="s">
        <v>701</v>
      </c>
      <c r="G661" s="159">
        <v>204000</v>
      </c>
      <c r="H661" s="159">
        <v>204000</v>
      </c>
      <c r="I661" s="159">
        <v>204000</v>
      </c>
      <c r="J661" s="159">
        <f t="shared" si="12"/>
        <v>100</v>
      </c>
    </row>
    <row r="662" spans="1:10" ht="51">
      <c r="A662" s="156">
        <v>652</v>
      </c>
      <c r="B662" s="157" t="s">
        <v>276</v>
      </c>
      <c r="C662" s="158" t="s">
        <v>944</v>
      </c>
      <c r="D662" s="158" t="s">
        <v>550</v>
      </c>
      <c r="E662" s="158" t="s">
        <v>277</v>
      </c>
      <c r="F662" s="158"/>
      <c r="G662" s="159">
        <v>11603742.23</v>
      </c>
      <c r="H662" s="159">
        <v>10195867.03</v>
      </c>
      <c r="I662" s="159">
        <f>+I663</f>
        <v>10082889</v>
      </c>
      <c r="J662" s="159">
        <f t="shared" si="12"/>
        <v>98.89192326981534</v>
      </c>
    </row>
    <row r="663" spans="1:10" ht="38.25">
      <c r="A663" s="156">
        <v>653</v>
      </c>
      <c r="B663" s="157" t="s">
        <v>698</v>
      </c>
      <c r="C663" s="158" t="s">
        <v>944</v>
      </c>
      <c r="D663" s="158" t="s">
        <v>550</v>
      </c>
      <c r="E663" s="158" t="s">
        <v>277</v>
      </c>
      <c r="F663" s="158" t="s">
        <v>1140</v>
      </c>
      <c r="G663" s="159">
        <v>11603742.23</v>
      </c>
      <c r="H663" s="159">
        <v>10195867.03</v>
      </c>
      <c r="I663" s="159">
        <f>+I664</f>
        <v>10082889</v>
      </c>
      <c r="J663" s="159">
        <f t="shared" si="12"/>
        <v>98.89192326981534</v>
      </c>
    </row>
    <row r="664" spans="1:10" ht="12.75">
      <c r="A664" s="156">
        <v>654</v>
      </c>
      <c r="B664" s="157" t="s">
        <v>700</v>
      </c>
      <c r="C664" s="158" t="s">
        <v>944</v>
      </c>
      <c r="D664" s="158" t="s">
        <v>550</v>
      </c>
      <c r="E664" s="158" t="s">
        <v>277</v>
      </c>
      <c r="F664" s="158" t="s">
        <v>701</v>
      </c>
      <c r="G664" s="159">
        <v>11603742.23</v>
      </c>
      <c r="H664" s="159">
        <v>10195867.03</v>
      </c>
      <c r="I664" s="159">
        <v>10082889</v>
      </c>
      <c r="J664" s="159">
        <f t="shared" si="12"/>
        <v>98.89192326981534</v>
      </c>
    </row>
    <row r="665" spans="1:10" ht="76.5">
      <c r="A665" s="156">
        <v>655</v>
      </c>
      <c r="B665" s="157" t="s">
        <v>278</v>
      </c>
      <c r="C665" s="158" t="s">
        <v>944</v>
      </c>
      <c r="D665" s="158" t="s">
        <v>550</v>
      </c>
      <c r="E665" s="158" t="s">
        <v>279</v>
      </c>
      <c r="F665" s="158"/>
      <c r="G665" s="159">
        <v>0</v>
      </c>
      <c r="H665" s="159">
        <v>5051</v>
      </c>
      <c r="I665" s="159">
        <f>+I666</f>
        <v>5051</v>
      </c>
      <c r="J665" s="159">
        <f t="shared" si="12"/>
        <v>100</v>
      </c>
    </row>
    <row r="666" spans="1:10" ht="38.25">
      <c r="A666" s="156">
        <v>656</v>
      </c>
      <c r="B666" s="157" t="s">
        <v>698</v>
      </c>
      <c r="C666" s="158" t="s">
        <v>944</v>
      </c>
      <c r="D666" s="158" t="s">
        <v>550</v>
      </c>
      <c r="E666" s="158" t="s">
        <v>279</v>
      </c>
      <c r="F666" s="158" t="s">
        <v>1140</v>
      </c>
      <c r="G666" s="159">
        <v>0</v>
      </c>
      <c r="H666" s="159">
        <v>5051</v>
      </c>
      <c r="I666" s="159">
        <f>+I667</f>
        <v>5051</v>
      </c>
      <c r="J666" s="159">
        <f t="shared" si="12"/>
        <v>100</v>
      </c>
    </row>
    <row r="667" spans="1:10" ht="12.75">
      <c r="A667" s="156">
        <v>657</v>
      </c>
      <c r="B667" s="157" t="s">
        <v>700</v>
      </c>
      <c r="C667" s="158" t="s">
        <v>944</v>
      </c>
      <c r="D667" s="158" t="s">
        <v>550</v>
      </c>
      <c r="E667" s="158" t="s">
        <v>279</v>
      </c>
      <c r="F667" s="158" t="s">
        <v>701</v>
      </c>
      <c r="G667" s="159">
        <v>0</v>
      </c>
      <c r="H667" s="159">
        <v>5051</v>
      </c>
      <c r="I667" s="159">
        <v>5051</v>
      </c>
      <c r="J667" s="159">
        <f t="shared" si="12"/>
        <v>100</v>
      </c>
    </row>
    <row r="668" spans="1:10" ht="25.5">
      <c r="A668" s="156">
        <v>658</v>
      </c>
      <c r="B668" s="157" t="s">
        <v>551</v>
      </c>
      <c r="C668" s="158" t="s">
        <v>944</v>
      </c>
      <c r="D668" s="158" t="s">
        <v>552</v>
      </c>
      <c r="E668" s="158"/>
      <c r="F668" s="158"/>
      <c r="G668" s="159">
        <v>4910562.97</v>
      </c>
      <c r="H668" s="159">
        <v>5159245.76</v>
      </c>
      <c r="I668" s="159">
        <f>+I669</f>
        <v>5108865.29</v>
      </c>
      <c r="J668" s="159">
        <f t="shared" si="12"/>
        <v>99.02349156555783</v>
      </c>
    </row>
    <row r="669" spans="1:10" ht="25.5">
      <c r="A669" s="156">
        <v>659</v>
      </c>
      <c r="B669" s="157" t="s">
        <v>630</v>
      </c>
      <c r="C669" s="158" t="s">
        <v>944</v>
      </c>
      <c r="D669" s="158" t="s">
        <v>552</v>
      </c>
      <c r="E669" s="158" t="s">
        <v>631</v>
      </c>
      <c r="F669" s="158"/>
      <c r="G669" s="159">
        <v>4910562.97</v>
      </c>
      <c r="H669" s="159">
        <v>5159245.76</v>
      </c>
      <c r="I669" s="159">
        <f>+I670</f>
        <v>5108865.29</v>
      </c>
      <c r="J669" s="159">
        <f t="shared" si="12"/>
        <v>99.02349156555783</v>
      </c>
    </row>
    <row r="670" spans="1:10" ht="25.5">
      <c r="A670" s="156">
        <v>660</v>
      </c>
      <c r="B670" s="157" t="s">
        <v>211</v>
      </c>
      <c r="C670" s="158" t="s">
        <v>944</v>
      </c>
      <c r="D670" s="158" t="s">
        <v>552</v>
      </c>
      <c r="E670" s="158" t="s">
        <v>212</v>
      </c>
      <c r="F670" s="158"/>
      <c r="G670" s="159">
        <v>4910562.97</v>
      </c>
      <c r="H670" s="159">
        <v>5159245.76</v>
      </c>
      <c r="I670" s="159">
        <f>+I671+I676</f>
        <v>5108865.29</v>
      </c>
      <c r="J670" s="159">
        <f t="shared" si="12"/>
        <v>99.02349156555783</v>
      </c>
    </row>
    <row r="671" spans="1:10" ht="51">
      <c r="A671" s="156">
        <v>661</v>
      </c>
      <c r="B671" s="157" t="s">
        <v>280</v>
      </c>
      <c r="C671" s="158" t="s">
        <v>944</v>
      </c>
      <c r="D671" s="158" t="s">
        <v>552</v>
      </c>
      <c r="E671" s="158" t="s">
        <v>281</v>
      </c>
      <c r="F671" s="158"/>
      <c r="G671" s="159">
        <v>1956334.38</v>
      </c>
      <c r="H671" s="159">
        <v>1956334.38</v>
      </c>
      <c r="I671" s="159">
        <f>+I672+I674</f>
        <v>1912004.3800000001</v>
      </c>
      <c r="J671" s="159">
        <f t="shared" si="12"/>
        <v>97.73402745189195</v>
      </c>
    </row>
    <row r="672" spans="1:10" ht="63.75">
      <c r="A672" s="156">
        <v>662</v>
      </c>
      <c r="B672" s="157" t="s">
        <v>593</v>
      </c>
      <c r="C672" s="158" t="s">
        <v>944</v>
      </c>
      <c r="D672" s="158" t="s">
        <v>552</v>
      </c>
      <c r="E672" s="158" t="s">
        <v>281</v>
      </c>
      <c r="F672" s="158" t="s">
        <v>1174</v>
      </c>
      <c r="G672" s="159">
        <v>1533600</v>
      </c>
      <c r="H672" s="159">
        <v>1505900</v>
      </c>
      <c r="I672" s="159">
        <f>+I673</f>
        <v>1505710.1</v>
      </c>
      <c r="J672" s="159">
        <f t="shared" si="12"/>
        <v>99.98738960090311</v>
      </c>
    </row>
    <row r="673" spans="1:10" ht="25.5">
      <c r="A673" s="156">
        <v>663</v>
      </c>
      <c r="B673" s="157" t="s">
        <v>594</v>
      </c>
      <c r="C673" s="158" t="s">
        <v>944</v>
      </c>
      <c r="D673" s="158" t="s">
        <v>552</v>
      </c>
      <c r="E673" s="158" t="s">
        <v>281</v>
      </c>
      <c r="F673" s="158" t="s">
        <v>854</v>
      </c>
      <c r="G673" s="159">
        <v>1533600</v>
      </c>
      <c r="H673" s="159">
        <v>1505900</v>
      </c>
      <c r="I673" s="159">
        <v>1505710.1</v>
      </c>
      <c r="J673" s="159">
        <f t="shared" si="12"/>
        <v>99.98738960090311</v>
      </c>
    </row>
    <row r="674" spans="1:10" ht="25.5">
      <c r="A674" s="156">
        <v>664</v>
      </c>
      <c r="B674" s="157" t="s">
        <v>600</v>
      </c>
      <c r="C674" s="158" t="s">
        <v>944</v>
      </c>
      <c r="D674" s="158" t="s">
        <v>552</v>
      </c>
      <c r="E674" s="158" t="s">
        <v>281</v>
      </c>
      <c r="F674" s="158" t="s">
        <v>601</v>
      </c>
      <c r="G674" s="159">
        <v>422734.38</v>
      </c>
      <c r="H674" s="159">
        <v>450434.38</v>
      </c>
      <c r="I674" s="159">
        <f>+I675</f>
        <v>406294.28</v>
      </c>
      <c r="J674" s="159">
        <f t="shared" si="12"/>
        <v>90.20054819083748</v>
      </c>
    </row>
    <row r="675" spans="1:10" ht="38.25">
      <c r="A675" s="156">
        <v>665</v>
      </c>
      <c r="B675" s="157" t="s">
        <v>602</v>
      </c>
      <c r="C675" s="158" t="s">
        <v>944</v>
      </c>
      <c r="D675" s="158" t="s">
        <v>552</v>
      </c>
      <c r="E675" s="158" t="s">
        <v>281</v>
      </c>
      <c r="F675" s="158" t="s">
        <v>603</v>
      </c>
      <c r="G675" s="159">
        <v>422734.38</v>
      </c>
      <c r="H675" s="159">
        <v>450434.38</v>
      </c>
      <c r="I675" s="159">
        <v>406294.28</v>
      </c>
      <c r="J675" s="159">
        <f t="shared" si="12"/>
        <v>90.20054819083748</v>
      </c>
    </row>
    <row r="676" spans="1:10" ht="63.75">
      <c r="A676" s="156">
        <v>666</v>
      </c>
      <c r="B676" s="157" t="s">
        <v>282</v>
      </c>
      <c r="C676" s="158" t="s">
        <v>944</v>
      </c>
      <c r="D676" s="158" t="s">
        <v>552</v>
      </c>
      <c r="E676" s="158" t="s">
        <v>283</v>
      </c>
      <c r="F676" s="158"/>
      <c r="G676" s="159">
        <v>2954228.59</v>
      </c>
      <c r="H676" s="159">
        <v>3202911.38</v>
      </c>
      <c r="I676" s="159">
        <f>+I677+I679</f>
        <v>3196860.91</v>
      </c>
      <c r="J676" s="159">
        <f t="shared" si="12"/>
        <v>99.81109467974105</v>
      </c>
    </row>
    <row r="677" spans="1:10" ht="63.75">
      <c r="A677" s="156">
        <v>667</v>
      </c>
      <c r="B677" s="157" t="s">
        <v>593</v>
      </c>
      <c r="C677" s="158" t="s">
        <v>944</v>
      </c>
      <c r="D677" s="158" t="s">
        <v>552</v>
      </c>
      <c r="E677" s="158" t="s">
        <v>283</v>
      </c>
      <c r="F677" s="158" t="s">
        <v>1174</v>
      </c>
      <c r="G677" s="159">
        <v>2441671.6</v>
      </c>
      <c r="H677" s="159">
        <v>2674614.39</v>
      </c>
      <c r="I677" s="159">
        <f>+I678</f>
        <v>2674526.39</v>
      </c>
      <c r="J677" s="159">
        <f t="shared" si="12"/>
        <v>99.99670980608161</v>
      </c>
    </row>
    <row r="678" spans="1:10" ht="25.5">
      <c r="A678" s="156">
        <v>668</v>
      </c>
      <c r="B678" s="157" t="s">
        <v>688</v>
      </c>
      <c r="C678" s="158" t="s">
        <v>944</v>
      </c>
      <c r="D678" s="158" t="s">
        <v>552</v>
      </c>
      <c r="E678" s="158" t="s">
        <v>283</v>
      </c>
      <c r="F678" s="158" t="s">
        <v>1446</v>
      </c>
      <c r="G678" s="159">
        <v>2441671.6</v>
      </c>
      <c r="H678" s="159">
        <v>2674614.39</v>
      </c>
      <c r="I678" s="159">
        <v>2674526.39</v>
      </c>
      <c r="J678" s="159">
        <f t="shared" si="12"/>
        <v>99.99670980608161</v>
      </c>
    </row>
    <row r="679" spans="1:10" ht="25.5">
      <c r="A679" s="156">
        <v>669</v>
      </c>
      <c r="B679" s="157" t="s">
        <v>600</v>
      </c>
      <c r="C679" s="158" t="s">
        <v>944</v>
      </c>
      <c r="D679" s="158" t="s">
        <v>552</v>
      </c>
      <c r="E679" s="158" t="s">
        <v>283</v>
      </c>
      <c r="F679" s="158" t="s">
        <v>601</v>
      </c>
      <c r="G679" s="159">
        <v>512556.99</v>
      </c>
      <c r="H679" s="159">
        <v>528296.99</v>
      </c>
      <c r="I679" s="159">
        <f>+I680</f>
        <v>522334.52</v>
      </c>
      <c r="J679" s="159">
        <f t="shared" si="12"/>
        <v>98.87137914603679</v>
      </c>
    </row>
    <row r="680" spans="1:10" ht="38.25">
      <c r="A680" s="156">
        <v>670</v>
      </c>
      <c r="B680" s="157" t="s">
        <v>602</v>
      </c>
      <c r="C680" s="158" t="s">
        <v>944</v>
      </c>
      <c r="D680" s="158" t="s">
        <v>552</v>
      </c>
      <c r="E680" s="158" t="s">
        <v>283</v>
      </c>
      <c r="F680" s="158" t="s">
        <v>603</v>
      </c>
      <c r="G680" s="159">
        <v>512556.99</v>
      </c>
      <c r="H680" s="159">
        <v>528296.99</v>
      </c>
      <c r="I680" s="159">
        <v>522334.52</v>
      </c>
      <c r="J680" s="159">
        <f t="shared" si="12"/>
        <v>98.87137914603679</v>
      </c>
    </row>
    <row r="681" spans="1:14" ht="25.5">
      <c r="A681" s="156">
        <v>671</v>
      </c>
      <c r="B681" s="157" t="s">
        <v>284</v>
      </c>
      <c r="C681" s="158" t="s">
        <v>956</v>
      </c>
      <c r="D681" s="158"/>
      <c r="E681" s="158"/>
      <c r="F681" s="158"/>
      <c r="G681" s="159">
        <v>61282000</v>
      </c>
      <c r="H681" s="159">
        <v>65328370.2</v>
      </c>
      <c r="I681" s="159">
        <f>+I682+I787</f>
        <v>64600101.67</v>
      </c>
      <c r="J681" s="159">
        <f t="shared" si="12"/>
        <v>98.88521858455914</v>
      </c>
      <c r="N681" s="139"/>
    </row>
    <row r="682" spans="1:10" ht="12.75">
      <c r="A682" s="156">
        <v>672</v>
      </c>
      <c r="B682" s="157" t="s">
        <v>537</v>
      </c>
      <c r="C682" s="158" t="s">
        <v>956</v>
      </c>
      <c r="D682" s="158" t="s">
        <v>538</v>
      </c>
      <c r="E682" s="158"/>
      <c r="F682" s="158"/>
      <c r="G682" s="159">
        <v>28152038.04</v>
      </c>
      <c r="H682" s="159">
        <v>27822334.24</v>
      </c>
      <c r="I682" s="159">
        <f>+I683+I729</f>
        <v>27550253.16</v>
      </c>
      <c r="J682" s="159">
        <f t="shared" si="12"/>
        <v>99.02207673283995</v>
      </c>
    </row>
    <row r="683" spans="1:10" ht="12.75">
      <c r="A683" s="156">
        <v>673</v>
      </c>
      <c r="B683" s="157" t="s">
        <v>541</v>
      </c>
      <c r="C683" s="158" t="s">
        <v>956</v>
      </c>
      <c r="D683" s="158" t="s">
        <v>542</v>
      </c>
      <c r="E683" s="158"/>
      <c r="F683" s="158"/>
      <c r="G683" s="159">
        <v>18788907.59</v>
      </c>
      <c r="H683" s="159">
        <v>19431184.79</v>
      </c>
      <c r="I683" s="159">
        <f>+I684</f>
        <v>19423710.29</v>
      </c>
      <c r="J683" s="159">
        <f t="shared" si="12"/>
        <v>99.96153348300282</v>
      </c>
    </row>
    <row r="684" spans="1:10" ht="38.25">
      <c r="A684" s="156">
        <v>674</v>
      </c>
      <c r="B684" s="157" t="s">
        <v>285</v>
      </c>
      <c r="C684" s="158" t="s">
        <v>956</v>
      </c>
      <c r="D684" s="158" t="s">
        <v>542</v>
      </c>
      <c r="E684" s="158" t="s">
        <v>286</v>
      </c>
      <c r="F684" s="158"/>
      <c r="G684" s="159">
        <v>18788907.59</v>
      </c>
      <c r="H684" s="159">
        <v>19431184.79</v>
      </c>
      <c r="I684" s="159">
        <f>+I685+I704</f>
        <v>19423710.29</v>
      </c>
      <c r="J684" s="159">
        <f t="shared" si="12"/>
        <v>99.96153348300282</v>
      </c>
    </row>
    <row r="685" spans="1:10" ht="25.5">
      <c r="A685" s="156">
        <v>675</v>
      </c>
      <c r="B685" s="157" t="s">
        <v>287</v>
      </c>
      <c r="C685" s="158" t="s">
        <v>956</v>
      </c>
      <c r="D685" s="158" t="s">
        <v>542</v>
      </c>
      <c r="E685" s="158" t="s">
        <v>288</v>
      </c>
      <c r="F685" s="158"/>
      <c r="G685" s="159">
        <v>9654191.54</v>
      </c>
      <c r="H685" s="159">
        <v>9873885.44</v>
      </c>
      <c r="I685" s="159">
        <f>+I686+I689+I692+I695+I698+I701</f>
        <v>9873885.44</v>
      </c>
      <c r="J685" s="159">
        <f t="shared" si="12"/>
        <v>100</v>
      </c>
    </row>
    <row r="686" spans="1:10" ht="89.25">
      <c r="A686" s="156">
        <v>676</v>
      </c>
      <c r="B686" s="161" t="s">
        <v>289</v>
      </c>
      <c r="C686" s="158" t="s">
        <v>956</v>
      </c>
      <c r="D686" s="158" t="s">
        <v>542</v>
      </c>
      <c r="E686" s="158" t="s">
        <v>290</v>
      </c>
      <c r="F686" s="158"/>
      <c r="G686" s="159">
        <v>54111.54</v>
      </c>
      <c r="H686" s="159">
        <v>54111.54</v>
      </c>
      <c r="I686" s="159">
        <f>+I687</f>
        <v>54111.54</v>
      </c>
      <c r="J686" s="159">
        <f t="shared" si="12"/>
        <v>100</v>
      </c>
    </row>
    <row r="687" spans="1:10" ht="38.25">
      <c r="A687" s="156">
        <v>677</v>
      </c>
      <c r="B687" s="157" t="s">
        <v>698</v>
      </c>
      <c r="C687" s="158" t="s">
        <v>956</v>
      </c>
      <c r="D687" s="158" t="s">
        <v>542</v>
      </c>
      <c r="E687" s="158" t="s">
        <v>290</v>
      </c>
      <c r="F687" s="158" t="s">
        <v>1140</v>
      </c>
      <c r="G687" s="159">
        <v>54111.54</v>
      </c>
      <c r="H687" s="159">
        <v>54111.54</v>
      </c>
      <c r="I687" s="159">
        <f>+I688</f>
        <v>54111.54</v>
      </c>
      <c r="J687" s="159">
        <f t="shared" si="12"/>
        <v>100</v>
      </c>
    </row>
    <row r="688" spans="1:10" ht="12.75">
      <c r="A688" s="156">
        <v>678</v>
      </c>
      <c r="B688" s="157" t="s">
        <v>699</v>
      </c>
      <c r="C688" s="158" t="s">
        <v>956</v>
      </c>
      <c r="D688" s="158" t="s">
        <v>542</v>
      </c>
      <c r="E688" s="158" t="s">
        <v>290</v>
      </c>
      <c r="F688" s="158" t="s">
        <v>1141</v>
      </c>
      <c r="G688" s="159">
        <v>54111.54</v>
      </c>
      <c r="H688" s="159">
        <v>54111.54</v>
      </c>
      <c r="I688" s="159">
        <v>54111.54</v>
      </c>
      <c r="J688" s="159">
        <f t="shared" si="12"/>
        <v>100</v>
      </c>
    </row>
    <row r="689" spans="1:10" ht="89.25">
      <c r="A689" s="156">
        <v>679</v>
      </c>
      <c r="B689" s="161" t="s">
        <v>291</v>
      </c>
      <c r="C689" s="158" t="s">
        <v>956</v>
      </c>
      <c r="D689" s="158" t="s">
        <v>542</v>
      </c>
      <c r="E689" s="158" t="s">
        <v>292</v>
      </c>
      <c r="F689" s="158"/>
      <c r="G689" s="159">
        <v>0</v>
      </c>
      <c r="H689" s="159">
        <v>4973.64</v>
      </c>
      <c r="I689" s="159">
        <f>+I690</f>
        <v>4973.64</v>
      </c>
      <c r="J689" s="159">
        <f t="shared" si="12"/>
        <v>100</v>
      </c>
    </row>
    <row r="690" spans="1:10" ht="38.25">
      <c r="A690" s="156">
        <v>680</v>
      </c>
      <c r="B690" s="157" t="s">
        <v>698</v>
      </c>
      <c r="C690" s="158" t="s">
        <v>956</v>
      </c>
      <c r="D690" s="158" t="s">
        <v>542</v>
      </c>
      <c r="E690" s="158" t="s">
        <v>292</v>
      </c>
      <c r="F690" s="158" t="s">
        <v>1140</v>
      </c>
      <c r="G690" s="159">
        <v>0</v>
      </c>
      <c r="H690" s="159">
        <v>4973.64</v>
      </c>
      <c r="I690" s="159">
        <f>+I691</f>
        <v>4973.64</v>
      </c>
      <c r="J690" s="159">
        <f t="shared" si="12"/>
        <v>100</v>
      </c>
    </row>
    <row r="691" spans="1:10" ht="12.75">
      <c r="A691" s="156">
        <v>681</v>
      </c>
      <c r="B691" s="157" t="s">
        <v>699</v>
      </c>
      <c r="C691" s="158" t="s">
        <v>956</v>
      </c>
      <c r="D691" s="158" t="s">
        <v>542</v>
      </c>
      <c r="E691" s="158" t="s">
        <v>292</v>
      </c>
      <c r="F691" s="158" t="s">
        <v>1141</v>
      </c>
      <c r="G691" s="159">
        <v>0</v>
      </c>
      <c r="H691" s="159">
        <v>4973.64</v>
      </c>
      <c r="I691" s="159">
        <v>4973.64</v>
      </c>
      <c r="J691" s="159">
        <f t="shared" si="12"/>
        <v>100</v>
      </c>
    </row>
    <row r="692" spans="1:10" ht="76.5">
      <c r="A692" s="156">
        <v>682</v>
      </c>
      <c r="B692" s="157" t="s">
        <v>293</v>
      </c>
      <c r="C692" s="158" t="s">
        <v>956</v>
      </c>
      <c r="D692" s="158" t="s">
        <v>542</v>
      </c>
      <c r="E692" s="158" t="s">
        <v>294</v>
      </c>
      <c r="F692" s="158"/>
      <c r="G692" s="159">
        <v>0</v>
      </c>
      <c r="H692" s="159">
        <v>321100</v>
      </c>
      <c r="I692" s="159">
        <f>+I693</f>
        <v>321100</v>
      </c>
      <c r="J692" s="159">
        <f t="shared" si="12"/>
        <v>100</v>
      </c>
    </row>
    <row r="693" spans="1:10" ht="38.25">
      <c r="A693" s="156">
        <v>683</v>
      </c>
      <c r="B693" s="157" t="s">
        <v>698</v>
      </c>
      <c r="C693" s="158" t="s">
        <v>956</v>
      </c>
      <c r="D693" s="158" t="s">
        <v>542</v>
      </c>
      <c r="E693" s="158" t="s">
        <v>294</v>
      </c>
      <c r="F693" s="158" t="s">
        <v>1140</v>
      </c>
      <c r="G693" s="159">
        <v>0</v>
      </c>
      <c r="H693" s="159">
        <v>321100</v>
      </c>
      <c r="I693" s="159">
        <f>+I694</f>
        <v>321100</v>
      </c>
      <c r="J693" s="159">
        <f t="shared" si="12"/>
        <v>100</v>
      </c>
    </row>
    <row r="694" spans="1:10" ht="12.75">
      <c r="A694" s="156">
        <v>684</v>
      </c>
      <c r="B694" s="157" t="s">
        <v>699</v>
      </c>
      <c r="C694" s="158" t="s">
        <v>956</v>
      </c>
      <c r="D694" s="158" t="s">
        <v>542</v>
      </c>
      <c r="E694" s="158" t="s">
        <v>294</v>
      </c>
      <c r="F694" s="158" t="s">
        <v>1141</v>
      </c>
      <c r="G694" s="159">
        <v>0</v>
      </c>
      <c r="H694" s="159">
        <v>321100</v>
      </c>
      <c r="I694" s="159">
        <v>321100</v>
      </c>
      <c r="J694" s="159">
        <f t="shared" si="12"/>
        <v>100</v>
      </c>
    </row>
    <row r="695" spans="1:10" ht="63.75">
      <c r="A695" s="156">
        <v>685</v>
      </c>
      <c r="B695" s="157" t="s">
        <v>295</v>
      </c>
      <c r="C695" s="158" t="s">
        <v>956</v>
      </c>
      <c r="D695" s="158" t="s">
        <v>542</v>
      </c>
      <c r="E695" s="158" t="s">
        <v>296</v>
      </c>
      <c r="F695" s="158"/>
      <c r="G695" s="159">
        <v>9007932</v>
      </c>
      <c r="H695" s="159">
        <v>8703902.26</v>
      </c>
      <c r="I695" s="159">
        <f>+I696</f>
        <v>8703902.26</v>
      </c>
      <c r="J695" s="159">
        <f t="shared" si="12"/>
        <v>100</v>
      </c>
    </row>
    <row r="696" spans="1:10" ht="38.25">
      <c r="A696" s="156">
        <v>686</v>
      </c>
      <c r="B696" s="157" t="s">
        <v>698</v>
      </c>
      <c r="C696" s="158" t="s">
        <v>956</v>
      </c>
      <c r="D696" s="158" t="s">
        <v>542</v>
      </c>
      <c r="E696" s="158" t="s">
        <v>296</v>
      </c>
      <c r="F696" s="158" t="s">
        <v>1140</v>
      </c>
      <c r="G696" s="159">
        <v>9007932</v>
      </c>
      <c r="H696" s="159">
        <v>8703902.26</v>
      </c>
      <c r="I696" s="159">
        <f>+I697</f>
        <v>8703902.26</v>
      </c>
      <c r="J696" s="159">
        <f t="shared" si="12"/>
        <v>100</v>
      </c>
    </row>
    <row r="697" spans="1:10" ht="12.75">
      <c r="A697" s="156">
        <v>687</v>
      </c>
      <c r="B697" s="157" t="s">
        <v>699</v>
      </c>
      <c r="C697" s="158" t="s">
        <v>956</v>
      </c>
      <c r="D697" s="158" t="s">
        <v>542</v>
      </c>
      <c r="E697" s="158" t="s">
        <v>296</v>
      </c>
      <c r="F697" s="158" t="s">
        <v>1141</v>
      </c>
      <c r="G697" s="159">
        <v>9007932</v>
      </c>
      <c r="H697" s="159">
        <v>8703902.26</v>
      </c>
      <c r="I697" s="159">
        <v>8703902.26</v>
      </c>
      <c r="J697" s="159">
        <f t="shared" si="12"/>
        <v>100</v>
      </c>
    </row>
    <row r="698" spans="1:10" ht="63.75">
      <c r="A698" s="156">
        <v>688</v>
      </c>
      <c r="B698" s="157" t="s">
        <v>297</v>
      </c>
      <c r="C698" s="158" t="s">
        <v>956</v>
      </c>
      <c r="D698" s="158" t="s">
        <v>542</v>
      </c>
      <c r="E698" s="158" t="s">
        <v>298</v>
      </c>
      <c r="F698" s="158"/>
      <c r="G698" s="159">
        <v>392148</v>
      </c>
      <c r="H698" s="159">
        <v>589798</v>
      </c>
      <c r="I698" s="159">
        <f>+I699</f>
        <v>589798</v>
      </c>
      <c r="J698" s="159">
        <f t="shared" si="12"/>
        <v>100</v>
      </c>
    </row>
    <row r="699" spans="1:10" ht="38.25">
      <c r="A699" s="156">
        <v>689</v>
      </c>
      <c r="B699" s="157" t="s">
        <v>698</v>
      </c>
      <c r="C699" s="158" t="s">
        <v>956</v>
      </c>
      <c r="D699" s="158" t="s">
        <v>542</v>
      </c>
      <c r="E699" s="158" t="s">
        <v>298</v>
      </c>
      <c r="F699" s="158" t="s">
        <v>1140</v>
      </c>
      <c r="G699" s="159">
        <v>392148</v>
      </c>
      <c r="H699" s="159">
        <v>589798</v>
      </c>
      <c r="I699" s="159">
        <f>+I700</f>
        <v>589798</v>
      </c>
      <c r="J699" s="159">
        <f t="shared" si="12"/>
        <v>100</v>
      </c>
    </row>
    <row r="700" spans="1:10" ht="12.75">
      <c r="A700" s="156">
        <v>690</v>
      </c>
      <c r="B700" s="157" t="s">
        <v>699</v>
      </c>
      <c r="C700" s="158" t="s">
        <v>956</v>
      </c>
      <c r="D700" s="158" t="s">
        <v>542</v>
      </c>
      <c r="E700" s="158" t="s">
        <v>298</v>
      </c>
      <c r="F700" s="158" t="s">
        <v>1141</v>
      </c>
      <c r="G700" s="159">
        <v>392148</v>
      </c>
      <c r="H700" s="159">
        <v>589798</v>
      </c>
      <c r="I700" s="159">
        <v>589798</v>
      </c>
      <c r="J700" s="159">
        <f t="shared" si="12"/>
        <v>100</v>
      </c>
    </row>
    <row r="701" spans="1:10" ht="51">
      <c r="A701" s="156">
        <v>691</v>
      </c>
      <c r="B701" s="157" t="s">
        <v>299</v>
      </c>
      <c r="C701" s="158" t="s">
        <v>956</v>
      </c>
      <c r="D701" s="158" t="s">
        <v>542</v>
      </c>
      <c r="E701" s="158" t="s">
        <v>300</v>
      </c>
      <c r="F701" s="158"/>
      <c r="G701" s="159">
        <v>200000</v>
      </c>
      <c r="H701" s="159">
        <v>200000</v>
      </c>
      <c r="I701" s="159">
        <f>+I702</f>
        <v>200000</v>
      </c>
      <c r="J701" s="159">
        <f t="shared" si="12"/>
        <v>100</v>
      </c>
    </row>
    <row r="702" spans="1:10" ht="38.25">
      <c r="A702" s="156">
        <v>692</v>
      </c>
      <c r="B702" s="157" t="s">
        <v>698</v>
      </c>
      <c r="C702" s="158" t="s">
        <v>956</v>
      </c>
      <c r="D702" s="158" t="s">
        <v>542</v>
      </c>
      <c r="E702" s="158" t="s">
        <v>300</v>
      </c>
      <c r="F702" s="158" t="s">
        <v>1140</v>
      </c>
      <c r="G702" s="159">
        <v>200000</v>
      </c>
      <c r="H702" s="159">
        <v>200000</v>
      </c>
      <c r="I702" s="159">
        <f>+I703</f>
        <v>200000</v>
      </c>
      <c r="J702" s="159">
        <f t="shared" si="12"/>
        <v>100</v>
      </c>
    </row>
    <row r="703" spans="1:10" ht="12.75">
      <c r="A703" s="156">
        <v>693</v>
      </c>
      <c r="B703" s="157" t="s">
        <v>699</v>
      </c>
      <c r="C703" s="158" t="s">
        <v>956</v>
      </c>
      <c r="D703" s="158" t="s">
        <v>542</v>
      </c>
      <c r="E703" s="158" t="s">
        <v>300</v>
      </c>
      <c r="F703" s="158" t="s">
        <v>1141</v>
      </c>
      <c r="G703" s="159">
        <v>200000</v>
      </c>
      <c r="H703" s="159">
        <v>200000</v>
      </c>
      <c r="I703" s="159">
        <v>200000</v>
      </c>
      <c r="J703" s="159">
        <f t="shared" si="12"/>
        <v>100</v>
      </c>
    </row>
    <row r="704" spans="1:10" ht="38.25">
      <c r="A704" s="156">
        <v>694</v>
      </c>
      <c r="B704" s="157" t="s">
        <v>301</v>
      </c>
      <c r="C704" s="158" t="s">
        <v>956</v>
      </c>
      <c r="D704" s="158" t="s">
        <v>542</v>
      </c>
      <c r="E704" s="158" t="s">
        <v>302</v>
      </c>
      <c r="F704" s="158"/>
      <c r="G704" s="159">
        <v>9134716.05</v>
      </c>
      <c r="H704" s="159">
        <v>9557299.35</v>
      </c>
      <c r="I704" s="159">
        <f>+I705+I708+I711+I714+I717+I720+I723+I726</f>
        <v>9549824.85</v>
      </c>
      <c r="J704" s="159">
        <f t="shared" si="12"/>
        <v>99.92179276042033</v>
      </c>
    </row>
    <row r="705" spans="1:10" ht="89.25">
      <c r="A705" s="156">
        <v>695</v>
      </c>
      <c r="B705" s="161" t="s">
        <v>303</v>
      </c>
      <c r="C705" s="158" t="s">
        <v>956</v>
      </c>
      <c r="D705" s="158" t="s">
        <v>542</v>
      </c>
      <c r="E705" s="158" t="s">
        <v>304</v>
      </c>
      <c r="F705" s="158"/>
      <c r="G705" s="159">
        <v>77475.05</v>
      </c>
      <c r="H705" s="159">
        <v>77475.05</v>
      </c>
      <c r="I705" s="159">
        <f>+I706</f>
        <v>73823.05</v>
      </c>
      <c r="J705" s="159">
        <f t="shared" si="12"/>
        <v>95.28622440385647</v>
      </c>
    </row>
    <row r="706" spans="1:10" ht="38.25">
      <c r="A706" s="156">
        <v>696</v>
      </c>
      <c r="B706" s="157" t="s">
        <v>698</v>
      </c>
      <c r="C706" s="158" t="s">
        <v>956</v>
      </c>
      <c r="D706" s="158" t="s">
        <v>542</v>
      </c>
      <c r="E706" s="158" t="s">
        <v>304</v>
      </c>
      <c r="F706" s="158" t="s">
        <v>1140</v>
      </c>
      <c r="G706" s="159">
        <v>77475.05</v>
      </c>
      <c r="H706" s="159">
        <v>77475.05</v>
      </c>
      <c r="I706" s="159">
        <f>+I707</f>
        <v>73823.05</v>
      </c>
      <c r="J706" s="159">
        <f t="shared" si="12"/>
        <v>95.28622440385647</v>
      </c>
    </row>
    <row r="707" spans="1:10" ht="12.75">
      <c r="A707" s="156">
        <v>697</v>
      </c>
      <c r="B707" s="157" t="s">
        <v>699</v>
      </c>
      <c r="C707" s="158" t="s">
        <v>956</v>
      </c>
      <c r="D707" s="158" t="s">
        <v>542</v>
      </c>
      <c r="E707" s="158" t="s">
        <v>304</v>
      </c>
      <c r="F707" s="158" t="s">
        <v>1141</v>
      </c>
      <c r="G707" s="159">
        <v>77475.05</v>
      </c>
      <c r="H707" s="159">
        <v>77475.05</v>
      </c>
      <c r="I707" s="159">
        <v>73823.05</v>
      </c>
      <c r="J707" s="159">
        <f t="shared" si="12"/>
        <v>95.28622440385647</v>
      </c>
    </row>
    <row r="708" spans="1:10" ht="102">
      <c r="A708" s="156">
        <v>698</v>
      </c>
      <c r="B708" s="161" t="s">
        <v>305</v>
      </c>
      <c r="C708" s="158" t="s">
        <v>956</v>
      </c>
      <c r="D708" s="158" t="s">
        <v>542</v>
      </c>
      <c r="E708" s="158" t="s">
        <v>306</v>
      </c>
      <c r="F708" s="158"/>
      <c r="G708" s="159">
        <v>0</v>
      </c>
      <c r="H708" s="159">
        <v>9947.28</v>
      </c>
      <c r="I708" s="159">
        <f>+I709</f>
        <v>9947.28</v>
      </c>
      <c r="J708" s="159">
        <f t="shared" si="12"/>
        <v>100</v>
      </c>
    </row>
    <row r="709" spans="1:10" ht="38.25">
      <c r="A709" s="156">
        <v>699</v>
      </c>
      <c r="B709" s="157" t="s">
        <v>698</v>
      </c>
      <c r="C709" s="158" t="s">
        <v>956</v>
      </c>
      <c r="D709" s="158" t="s">
        <v>542</v>
      </c>
      <c r="E709" s="158" t="s">
        <v>306</v>
      </c>
      <c r="F709" s="158" t="s">
        <v>1140</v>
      </c>
      <c r="G709" s="159">
        <v>0</v>
      </c>
      <c r="H709" s="159">
        <v>9947.28</v>
      </c>
      <c r="I709" s="159">
        <f>+I710</f>
        <v>9947.28</v>
      </c>
      <c r="J709" s="159">
        <f t="shared" si="12"/>
        <v>100</v>
      </c>
    </row>
    <row r="710" spans="1:10" ht="12.75">
      <c r="A710" s="156">
        <v>700</v>
      </c>
      <c r="B710" s="157" t="s">
        <v>699</v>
      </c>
      <c r="C710" s="158" t="s">
        <v>956</v>
      </c>
      <c r="D710" s="158" t="s">
        <v>542</v>
      </c>
      <c r="E710" s="158" t="s">
        <v>306</v>
      </c>
      <c r="F710" s="158" t="s">
        <v>1141</v>
      </c>
      <c r="G710" s="159">
        <v>0</v>
      </c>
      <c r="H710" s="159">
        <v>9947.28</v>
      </c>
      <c r="I710" s="159">
        <v>9947.28</v>
      </c>
      <c r="J710" s="159">
        <f t="shared" si="12"/>
        <v>100</v>
      </c>
    </row>
    <row r="711" spans="1:10" ht="76.5">
      <c r="A711" s="156">
        <v>701</v>
      </c>
      <c r="B711" s="161" t="s">
        <v>307</v>
      </c>
      <c r="C711" s="158" t="s">
        <v>956</v>
      </c>
      <c r="D711" s="158" t="s">
        <v>542</v>
      </c>
      <c r="E711" s="158" t="s">
        <v>308</v>
      </c>
      <c r="F711" s="158"/>
      <c r="G711" s="159">
        <v>0</v>
      </c>
      <c r="H711" s="159">
        <v>229400</v>
      </c>
      <c r="I711" s="159">
        <f>+I712</f>
        <v>229400</v>
      </c>
      <c r="J711" s="159">
        <f t="shared" si="12"/>
        <v>100</v>
      </c>
    </row>
    <row r="712" spans="1:10" ht="38.25">
      <c r="A712" s="156">
        <v>702</v>
      </c>
      <c r="B712" s="157" t="s">
        <v>698</v>
      </c>
      <c r="C712" s="158" t="s">
        <v>956</v>
      </c>
      <c r="D712" s="158" t="s">
        <v>542</v>
      </c>
      <c r="E712" s="158" t="s">
        <v>308</v>
      </c>
      <c r="F712" s="158" t="s">
        <v>1140</v>
      </c>
      <c r="G712" s="159">
        <v>0</v>
      </c>
      <c r="H712" s="159">
        <v>229400</v>
      </c>
      <c r="I712" s="159">
        <f>+I713</f>
        <v>229400</v>
      </c>
      <c r="J712" s="159">
        <f t="shared" si="12"/>
        <v>100</v>
      </c>
    </row>
    <row r="713" spans="1:10" ht="12.75">
      <c r="A713" s="156">
        <v>703</v>
      </c>
      <c r="B713" s="157" t="s">
        <v>699</v>
      </c>
      <c r="C713" s="158" t="s">
        <v>956</v>
      </c>
      <c r="D713" s="158" t="s">
        <v>542</v>
      </c>
      <c r="E713" s="158" t="s">
        <v>308</v>
      </c>
      <c r="F713" s="158" t="s">
        <v>1141</v>
      </c>
      <c r="G713" s="159">
        <v>0</v>
      </c>
      <c r="H713" s="159">
        <v>229400</v>
      </c>
      <c r="I713" s="159">
        <v>229400</v>
      </c>
      <c r="J713" s="159">
        <f t="shared" si="12"/>
        <v>100</v>
      </c>
    </row>
    <row r="714" spans="1:10" ht="140.25">
      <c r="A714" s="156">
        <v>704</v>
      </c>
      <c r="B714" s="161" t="s">
        <v>309</v>
      </c>
      <c r="C714" s="158" t="s">
        <v>956</v>
      </c>
      <c r="D714" s="158" t="s">
        <v>542</v>
      </c>
      <c r="E714" s="158" t="s">
        <v>310</v>
      </c>
      <c r="F714" s="158"/>
      <c r="G714" s="159">
        <v>0</v>
      </c>
      <c r="H714" s="159">
        <v>201000</v>
      </c>
      <c r="I714" s="159">
        <f>+I715</f>
        <v>201000</v>
      </c>
      <c r="J714" s="159">
        <f t="shared" si="12"/>
        <v>100</v>
      </c>
    </row>
    <row r="715" spans="1:10" ht="38.25">
      <c r="A715" s="156">
        <v>705</v>
      </c>
      <c r="B715" s="157" t="s">
        <v>698</v>
      </c>
      <c r="C715" s="158" t="s">
        <v>956</v>
      </c>
      <c r="D715" s="158" t="s">
        <v>542</v>
      </c>
      <c r="E715" s="158" t="s">
        <v>310</v>
      </c>
      <c r="F715" s="158" t="s">
        <v>1140</v>
      </c>
      <c r="G715" s="159">
        <v>0</v>
      </c>
      <c r="H715" s="159">
        <v>201000</v>
      </c>
      <c r="I715" s="159">
        <f>+I716</f>
        <v>201000</v>
      </c>
      <c r="J715" s="159">
        <f aca="true" t="shared" si="13" ref="J715:J778">+I715/H715*100</f>
        <v>100</v>
      </c>
    </row>
    <row r="716" spans="1:10" ht="12.75">
      <c r="A716" s="156">
        <v>706</v>
      </c>
      <c r="B716" s="157" t="s">
        <v>699</v>
      </c>
      <c r="C716" s="158" t="s">
        <v>956</v>
      </c>
      <c r="D716" s="158" t="s">
        <v>542</v>
      </c>
      <c r="E716" s="158" t="s">
        <v>310</v>
      </c>
      <c r="F716" s="158" t="s">
        <v>1141</v>
      </c>
      <c r="G716" s="159">
        <v>0</v>
      </c>
      <c r="H716" s="159">
        <v>201000</v>
      </c>
      <c r="I716" s="159">
        <v>201000</v>
      </c>
      <c r="J716" s="159">
        <f t="shared" si="13"/>
        <v>100</v>
      </c>
    </row>
    <row r="717" spans="1:10" ht="63.75">
      <c r="A717" s="156">
        <v>707</v>
      </c>
      <c r="B717" s="157" t="s">
        <v>311</v>
      </c>
      <c r="C717" s="158" t="s">
        <v>956</v>
      </c>
      <c r="D717" s="158" t="s">
        <v>542</v>
      </c>
      <c r="E717" s="158" t="s">
        <v>312</v>
      </c>
      <c r="F717" s="158"/>
      <c r="G717" s="159">
        <v>8419071.53</v>
      </c>
      <c r="H717" s="159">
        <v>8495016.69</v>
      </c>
      <c r="I717" s="159">
        <f>+I718</f>
        <v>8491194.19</v>
      </c>
      <c r="J717" s="159">
        <f t="shared" si="13"/>
        <v>99.95500303131246</v>
      </c>
    </row>
    <row r="718" spans="1:10" ht="38.25">
      <c r="A718" s="156">
        <v>708</v>
      </c>
      <c r="B718" s="157" t="s">
        <v>698</v>
      </c>
      <c r="C718" s="158" t="s">
        <v>956</v>
      </c>
      <c r="D718" s="158" t="s">
        <v>542</v>
      </c>
      <c r="E718" s="158" t="s">
        <v>312</v>
      </c>
      <c r="F718" s="158" t="s">
        <v>1140</v>
      </c>
      <c r="G718" s="159">
        <v>8419071.53</v>
      </c>
      <c r="H718" s="159">
        <v>8495016.69</v>
      </c>
      <c r="I718" s="159">
        <f>+I719</f>
        <v>8491194.19</v>
      </c>
      <c r="J718" s="159">
        <f t="shared" si="13"/>
        <v>99.95500303131246</v>
      </c>
    </row>
    <row r="719" spans="1:10" ht="12.75">
      <c r="A719" s="156">
        <v>709</v>
      </c>
      <c r="B719" s="157" t="s">
        <v>699</v>
      </c>
      <c r="C719" s="158" t="s">
        <v>956</v>
      </c>
      <c r="D719" s="158" t="s">
        <v>542</v>
      </c>
      <c r="E719" s="158" t="s">
        <v>312</v>
      </c>
      <c r="F719" s="158" t="s">
        <v>1141</v>
      </c>
      <c r="G719" s="159">
        <v>8419071.53</v>
      </c>
      <c r="H719" s="159">
        <v>8495016.69</v>
      </c>
      <c r="I719" s="159">
        <v>8491194.19</v>
      </c>
      <c r="J719" s="159">
        <f t="shared" si="13"/>
        <v>99.95500303131246</v>
      </c>
    </row>
    <row r="720" spans="1:10" ht="63.75">
      <c r="A720" s="156">
        <v>710</v>
      </c>
      <c r="B720" s="157" t="s">
        <v>313</v>
      </c>
      <c r="C720" s="158" t="s">
        <v>956</v>
      </c>
      <c r="D720" s="158" t="s">
        <v>542</v>
      </c>
      <c r="E720" s="158" t="s">
        <v>314</v>
      </c>
      <c r="F720" s="158"/>
      <c r="G720" s="159">
        <v>544169.47</v>
      </c>
      <c r="H720" s="159">
        <v>448450.33</v>
      </c>
      <c r="I720" s="159">
        <f>+I721</f>
        <v>448450.33</v>
      </c>
      <c r="J720" s="159">
        <f t="shared" si="13"/>
        <v>100</v>
      </c>
    </row>
    <row r="721" spans="1:10" ht="38.25">
      <c r="A721" s="156">
        <v>711</v>
      </c>
      <c r="B721" s="157" t="s">
        <v>698</v>
      </c>
      <c r="C721" s="158" t="s">
        <v>956</v>
      </c>
      <c r="D721" s="158" t="s">
        <v>542</v>
      </c>
      <c r="E721" s="158" t="s">
        <v>314</v>
      </c>
      <c r="F721" s="158" t="s">
        <v>1140</v>
      </c>
      <c r="G721" s="159">
        <v>544169.47</v>
      </c>
      <c r="H721" s="159">
        <v>448450.33</v>
      </c>
      <c r="I721" s="159">
        <f>+I722</f>
        <v>448450.33</v>
      </c>
      <c r="J721" s="159">
        <f t="shared" si="13"/>
        <v>100</v>
      </c>
    </row>
    <row r="722" spans="1:10" ht="12.75">
      <c r="A722" s="156">
        <v>712</v>
      </c>
      <c r="B722" s="157" t="s">
        <v>699</v>
      </c>
      <c r="C722" s="158" t="s">
        <v>956</v>
      </c>
      <c r="D722" s="158" t="s">
        <v>542</v>
      </c>
      <c r="E722" s="158" t="s">
        <v>314</v>
      </c>
      <c r="F722" s="158" t="s">
        <v>1141</v>
      </c>
      <c r="G722" s="159">
        <v>544169.47</v>
      </c>
      <c r="H722" s="159">
        <v>448450.33</v>
      </c>
      <c r="I722" s="159">
        <v>448450.33</v>
      </c>
      <c r="J722" s="159">
        <f t="shared" si="13"/>
        <v>100</v>
      </c>
    </row>
    <row r="723" spans="1:10" ht="63.75">
      <c r="A723" s="156">
        <v>713</v>
      </c>
      <c r="B723" s="157" t="s">
        <v>315</v>
      </c>
      <c r="C723" s="158" t="s">
        <v>956</v>
      </c>
      <c r="D723" s="158" t="s">
        <v>542</v>
      </c>
      <c r="E723" s="158" t="s">
        <v>316</v>
      </c>
      <c r="F723" s="158"/>
      <c r="G723" s="159">
        <v>94000</v>
      </c>
      <c r="H723" s="159">
        <v>94000</v>
      </c>
      <c r="I723" s="159">
        <f>+I724</f>
        <v>94000</v>
      </c>
      <c r="J723" s="159">
        <f t="shared" si="13"/>
        <v>100</v>
      </c>
    </row>
    <row r="724" spans="1:10" ht="38.25">
      <c r="A724" s="156">
        <v>714</v>
      </c>
      <c r="B724" s="157" t="s">
        <v>698</v>
      </c>
      <c r="C724" s="158" t="s">
        <v>956</v>
      </c>
      <c r="D724" s="158" t="s">
        <v>542</v>
      </c>
      <c r="E724" s="158" t="s">
        <v>316</v>
      </c>
      <c r="F724" s="158" t="s">
        <v>1140</v>
      </c>
      <c r="G724" s="159">
        <v>94000</v>
      </c>
      <c r="H724" s="159">
        <v>94000</v>
      </c>
      <c r="I724" s="159">
        <f>+I725</f>
        <v>94000</v>
      </c>
      <c r="J724" s="159">
        <f t="shared" si="13"/>
        <v>100</v>
      </c>
    </row>
    <row r="725" spans="1:10" ht="12.75">
      <c r="A725" s="156">
        <v>715</v>
      </c>
      <c r="B725" s="157" t="s">
        <v>699</v>
      </c>
      <c r="C725" s="158" t="s">
        <v>956</v>
      </c>
      <c r="D725" s="158" t="s">
        <v>542</v>
      </c>
      <c r="E725" s="158" t="s">
        <v>316</v>
      </c>
      <c r="F725" s="158" t="s">
        <v>1141</v>
      </c>
      <c r="G725" s="159">
        <v>94000</v>
      </c>
      <c r="H725" s="159">
        <v>94000</v>
      </c>
      <c r="I725" s="159">
        <v>94000</v>
      </c>
      <c r="J725" s="159">
        <f t="shared" si="13"/>
        <v>100</v>
      </c>
    </row>
    <row r="726" spans="1:10" ht="127.5">
      <c r="A726" s="156">
        <v>716</v>
      </c>
      <c r="B726" s="161" t="s">
        <v>317</v>
      </c>
      <c r="C726" s="158" t="s">
        <v>956</v>
      </c>
      <c r="D726" s="158" t="s">
        <v>542</v>
      </c>
      <c r="E726" s="158" t="s">
        <v>318</v>
      </c>
      <c r="F726" s="158"/>
      <c r="G726" s="159">
        <v>0</v>
      </c>
      <c r="H726" s="159">
        <v>2010</v>
      </c>
      <c r="I726" s="159">
        <f>+I727</f>
        <v>2010</v>
      </c>
      <c r="J726" s="159">
        <f t="shared" si="13"/>
        <v>100</v>
      </c>
    </row>
    <row r="727" spans="1:10" ht="38.25">
      <c r="A727" s="156">
        <v>717</v>
      </c>
      <c r="B727" s="157" t="s">
        <v>698</v>
      </c>
      <c r="C727" s="158" t="s">
        <v>956</v>
      </c>
      <c r="D727" s="158" t="s">
        <v>542</v>
      </c>
      <c r="E727" s="158" t="s">
        <v>318</v>
      </c>
      <c r="F727" s="158" t="s">
        <v>1140</v>
      </c>
      <c r="G727" s="159">
        <v>0</v>
      </c>
      <c r="H727" s="159">
        <v>2010</v>
      </c>
      <c r="I727" s="159">
        <f>+I728</f>
        <v>2010</v>
      </c>
      <c r="J727" s="159">
        <f t="shared" si="13"/>
        <v>100</v>
      </c>
    </row>
    <row r="728" spans="1:10" ht="12.75">
      <c r="A728" s="156">
        <v>718</v>
      </c>
      <c r="B728" s="157" t="s">
        <v>699</v>
      </c>
      <c r="C728" s="158" t="s">
        <v>956</v>
      </c>
      <c r="D728" s="158" t="s">
        <v>542</v>
      </c>
      <c r="E728" s="158" t="s">
        <v>318</v>
      </c>
      <c r="F728" s="158" t="s">
        <v>1141</v>
      </c>
      <c r="G728" s="159">
        <v>0</v>
      </c>
      <c r="H728" s="159">
        <v>2010</v>
      </c>
      <c r="I728" s="159">
        <v>2010</v>
      </c>
      <c r="J728" s="159">
        <f t="shared" si="13"/>
        <v>100</v>
      </c>
    </row>
    <row r="729" spans="1:10" ht="12.75">
      <c r="A729" s="156">
        <v>719</v>
      </c>
      <c r="B729" s="157" t="s">
        <v>543</v>
      </c>
      <c r="C729" s="158" t="s">
        <v>956</v>
      </c>
      <c r="D729" s="158" t="s">
        <v>544</v>
      </c>
      <c r="E729" s="158"/>
      <c r="F729" s="158"/>
      <c r="G729" s="159">
        <v>9363130.45</v>
      </c>
      <c r="H729" s="159">
        <v>8391149.45</v>
      </c>
      <c r="I729" s="159">
        <f>+I730+I751+I735</f>
        <v>8126542.87</v>
      </c>
      <c r="J729" s="159">
        <f t="shared" si="13"/>
        <v>96.84659912713151</v>
      </c>
    </row>
    <row r="730" spans="1:10" ht="51">
      <c r="A730" s="156">
        <v>720</v>
      </c>
      <c r="B730" s="157" t="s">
        <v>692</v>
      </c>
      <c r="C730" s="158" t="s">
        <v>956</v>
      </c>
      <c r="D730" s="158" t="s">
        <v>544</v>
      </c>
      <c r="E730" s="158" t="s">
        <v>693</v>
      </c>
      <c r="F730" s="158"/>
      <c r="G730" s="159">
        <v>12600</v>
      </c>
      <c r="H730" s="159">
        <v>12600</v>
      </c>
      <c r="I730" s="159">
        <f>+I731</f>
        <v>6160.42</v>
      </c>
      <c r="J730" s="159">
        <f t="shared" si="13"/>
        <v>48.89222222222222</v>
      </c>
    </row>
    <row r="731" spans="1:10" ht="25.5">
      <c r="A731" s="156">
        <v>721</v>
      </c>
      <c r="B731" s="157" t="s">
        <v>766</v>
      </c>
      <c r="C731" s="158" t="s">
        <v>956</v>
      </c>
      <c r="D731" s="158" t="s">
        <v>544</v>
      </c>
      <c r="E731" s="158" t="s">
        <v>767</v>
      </c>
      <c r="F731" s="158"/>
      <c r="G731" s="159">
        <v>12600</v>
      </c>
      <c r="H731" s="159">
        <v>12600</v>
      </c>
      <c r="I731" s="159">
        <f>+I732</f>
        <v>6160.42</v>
      </c>
      <c r="J731" s="159">
        <f t="shared" si="13"/>
        <v>48.89222222222222</v>
      </c>
    </row>
    <row r="732" spans="1:10" ht="51">
      <c r="A732" s="156">
        <v>722</v>
      </c>
      <c r="B732" s="157" t="s">
        <v>776</v>
      </c>
      <c r="C732" s="158" t="s">
        <v>956</v>
      </c>
      <c r="D732" s="158" t="s">
        <v>544</v>
      </c>
      <c r="E732" s="158" t="s">
        <v>777</v>
      </c>
      <c r="F732" s="158"/>
      <c r="G732" s="159">
        <v>12600</v>
      </c>
      <c r="H732" s="159">
        <v>12600</v>
      </c>
      <c r="I732" s="159">
        <f>+I733</f>
        <v>6160.42</v>
      </c>
      <c r="J732" s="159">
        <f t="shared" si="13"/>
        <v>48.89222222222222</v>
      </c>
    </row>
    <row r="733" spans="1:10" ht="38.25">
      <c r="A733" s="156">
        <v>723</v>
      </c>
      <c r="B733" s="157" t="s">
        <v>698</v>
      </c>
      <c r="C733" s="158" t="s">
        <v>956</v>
      </c>
      <c r="D733" s="158" t="s">
        <v>544</v>
      </c>
      <c r="E733" s="158" t="s">
        <v>777</v>
      </c>
      <c r="F733" s="158" t="s">
        <v>1140</v>
      </c>
      <c r="G733" s="159">
        <v>12600</v>
      </c>
      <c r="H733" s="159">
        <v>12600</v>
      </c>
      <c r="I733" s="159">
        <f>+I734</f>
        <v>6160.42</v>
      </c>
      <c r="J733" s="159">
        <f t="shared" si="13"/>
        <v>48.89222222222222</v>
      </c>
    </row>
    <row r="734" spans="1:10" ht="12.75">
      <c r="A734" s="156">
        <v>724</v>
      </c>
      <c r="B734" s="157" t="s">
        <v>700</v>
      </c>
      <c r="C734" s="158" t="s">
        <v>956</v>
      </c>
      <c r="D734" s="158" t="s">
        <v>544</v>
      </c>
      <c r="E734" s="158" t="s">
        <v>777</v>
      </c>
      <c r="F734" s="158" t="s">
        <v>701</v>
      </c>
      <c r="G734" s="159">
        <v>12600</v>
      </c>
      <c r="H734" s="159">
        <v>12600</v>
      </c>
      <c r="I734" s="159">
        <v>6160.42</v>
      </c>
      <c r="J734" s="159">
        <f t="shared" si="13"/>
        <v>48.89222222222222</v>
      </c>
    </row>
    <row r="735" spans="1:10" ht="38.25">
      <c r="A735" s="156">
        <v>725</v>
      </c>
      <c r="B735" s="157" t="s">
        <v>285</v>
      </c>
      <c r="C735" s="158" t="s">
        <v>956</v>
      </c>
      <c r="D735" s="158" t="s">
        <v>544</v>
      </c>
      <c r="E735" s="158" t="s">
        <v>286</v>
      </c>
      <c r="F735" s="158"/>
      <c r="G735" s="159">
        <v>2553188.13</v>
      </c>
      <c r="H735" s="159">
        <v>2375638.13</v>
      </c>
      <c r="I735" s="159">
        <f>+I736</f>
        <v>2328251.88</v>
      </c>
      <c r="J735" s="159">
        <f t="shared" si="13"/>
        <v>98.00532541544953</v>
      </c>
    </row>
    <row r="736" spans="1:10" ht="25.5">
      <c r="A736" s="156">
        <v>726</v>
      </c>
      <c r="B736" s="157" t="s">
        <v>319</v>
      </c>
      <c r="C736" s="158" t="s">
        <v>956</v>
      </c>
      <c r="D736" s="158" t="s">
        <v>544</v>
      </c>
      <c r="E736" s="158" t="s">
        <v>320</v>
      </c>
      <c r="F736" s="158"/>
      <c r="G736" s="159">
        <v>2553188.13</v>
      </c>
      <c r="H736" s="159">
        <v>2375638.13</v>
      </c>
      <c r="I736" s="159">
        <f>+I737+I744+I750</f>
        <v>2328251.88</v>
      </c>
      <c r="J736" s="159">
        <f t="shared" si="13"/>
        <v>98.00532541544953</v>
      </c>
    </row>
    <row r="737" spans="1:10" ht="51">
      <c r="A737" s="156">
        <v>727</v>
      </c>
      <c r="B737" s="157" t="s">
        <v>321</v>
      </c>
      <c r="C737" s="158" t="s">
        <v>956</v>
      </c>
      <c r="D737" s="158" t="s">
        <v>544</v>
      </c>
      <c r="E737" s="158" t="s">
        <v>322</v>
      </c>
      <c r="F737" s="158"/>
      <c r="G737" s="159">
        <v>2053188.13</v>
      </c>
      <c r="H737" s="159">
        <v>2053188.13</v>
      </c>
      <c r="I737" s="159">
        <f>+I738+I740+I742</f>
        <v>2005801.88</v>
      </c>
      <c r="J737" s="159">
        <f t="shared" si="13"/>
        <v>97.69206487668521</v>
      </c>
    </row>
    <row r="738" spans="1:10" ht="63.75">
      <c r="A738" s="156">
        <v>728</v>
      </c>
      <c r="B738" s="157" t="s">
        <v>593</v>
      </c>
      <c r="C738" s="158" t="s">
        <v>956</v>
      </c>
      <c r="D738" s="158" t="s">
        <v>544</v>
      </c>
      <c r="E738" s="158" t="s">
        <v>322</v>
      </c>
      <c r="F738" s="158" t="s">
        <v>1174</v>
      </c>
      <c r="G738" s="159">
        <v>1728000</v>
      </c>
      <c r="H738" s="159">
        <v>1728000</v>
      </c>
      <c r="I738" s="159">
        <f>+I739</f>
        <v>1708650</v>
      </c>
      <c r="J738" s="159">
        <f t="shared" si="13"/>
        <v>98.88020833333333</v>
      </c>
    </row>
    <row r="739" spans="1:10" ht="25.5">
      <c r="A739" s="156">
        <v>729</v>
      </c>
      <c r="B739" s="157" t="s">
        <v>594</v>
      </c>
      <c r="C739" s="158" t="s">
        <v>956</v>
      </c>
      <c r="D739" s="158" t="s">
        <v>544</v>
      </c>
      <c r="E739" s="158" t="s">
        <v>322</v>
      </c>
      <c r="F739" s="158" t="s">
        <v>854</v>
      </c>
      <c r="G739" s="159">
        <v>1728000</v>
      </c>
      <c r="H739" s="159">
        <v>1728000</v>
      </c>
      <c r="I739" s="159">
        <v>1708650</v>
      </c>
      <c r="J739" s="159">
        <f t="shared" si="13"/>
        <v>98.88020833333333</v>
      </c>
    </row>
    <row r="740" spans="1:10" ht="25.5">
      <c r="A740" s="156">
        <v>730</v>
      </c>
      <c r="B740" s="157" t="s">
        <v>600</v>
      </c>
      <c r="C740" s="158" t="s">
        <v>956</v>
      </c>
      <c r="D740" s="158" t="s">
        <v>544</v>
      </c>
      <c r="E740" s="158" t="s">
        <v>322</v>
      </c>
      <c r="F740" s="158" t="s">
        <v>601</v>
      </c>
      <c r="G740" s="159">
        <v>325188.13</v>
      </c>
      <c r="H740" s="159">
        <v>323188.13</v>
      </c>
      <c r="I740" s="159">
        <f>+I741</f>
        <v>295151.88</v>
      </c>
      <c r="J740" s="159">
        <f t="shared" si="13"/>
        <v>91.3250990994007</v>
      </c>
    </row>
    <row r="741" spans="1:10" ht="38.25">
      <c r="A741" s="156">
        <v>731</v>
      </c>
      <c r="B741" s="157" t="s">
        <v>602</v>
      </c>
      <c r="C741" s="158" t="s">
        <v>956</v>
      </c>
      <c r="D741" s="158" t="s">
        <v>544</v>
      </c>
      <c r="E741" s="158" t="s">
        <v>322</v>
      </c>
      <c r="F741" s="158" t="s">
        <v>603</v>
      </c>
      <c r="G741" s="159">
        <v>325188.13</v>
      </c>
      <c r="H741" s="159">
        <v>323188.13</v>
      </c>
      <c r="I741" s="159">
        <v>295151.88</v>
      </c>
      <c r="J741" s="159">
        <f t="shared" si="13"/>
        <v>91.3250990994007</v>
      </c>
    </row>
    <row r="742" spans="1:10" ht="12.75">
      <c r="A742" s="156">
        <v>732</v>
      </c>
      <c r="B742" s="157" t="s">
        <v>606</v>
      </c>
      <c r="C742" s="158" t="s">
        <v>956</v>
      </c>
      <c r="D742" s="158" t="s">
        <v>544</v>
      </c>
      <c r="E742" s="158" t="s">
        <v>322</v>
      </c>
      <c r="F742" s="158" t="s">
        <v>1131</v>
      </c>
      <c r="G742" s="159">
        <v>0</v>
      </c>
      <c r="H742" s="159">
        <v>2000</v>
      </c>
      <c r="I742" s="159">
        <f>+I743</f>
        <v>2000</v>
      </c>
      <c r="J742" s="159">
        <f t="shared" si="13"/>
        <v>100</v>
      </c>
    </row>
    <row r="743" spans="1:10" ht="12.75">
      <c r="A743" s="156">
        <v>733</v>
      </c>
      <c r="B743" s="157" t="s">
        <v>609</v>
      </c>
      <c r="C743" s="158" t="s">
        <v>956</v>
      </c>
      <c r="D743" s="158" t="s">
        <v>544</v>
      </c>
      <c r="E743" s="158" t="s">
        <v>322</v>
      </c>
      <c r="F743" s="158" t="s">
        <v>610</v>
      </c>
      <c r="G743" s="159">
        <v>0</v>
      </c>
      <c r="H743" s="159">
        <v>2000</v>
      </c>
      <c r="I743" s="159">
        <v>2000</v>
      </c>
      <c r="J743" s="159">
        <f t="shared" si="13"/>
        <v>100</v>
      </c>
    </row>
    <row r="744" spans="1:10" ht="38.25">
      <c r="A744" s="156">
        <v>734</v>
      </c>
      <c r="B744" s="157" t="s">
        <v>323</v>
      </c>
      <c r="C744" s="158" t="s">
        <v>956</v>
      </c>
      <c r="D744" s="158" t="s">
        <v>544</v>
      </c>
      <c r="E744" s="158" t="s">
        <v>324</v>
      </c>
      <c r="F744" s="158"/>
      <c r="G744" s="159">
        <v>500000</v>
      </c>
      <c r="H744" s="159">
        <v>322450</v>
      </c>
      <c r="I744" s="159">
        <f>+I745+I747+I749</f>
        <v>322450</v>
      </c>
      <c r="J744" s="159">
        <f t="shared" si="13"/>
        <v>100</v>
      </c>
    </row>
    <row r="745" spans="1:10" ht="12.75">
      <c r="A745" s="156">
        <v>735</v>
      </c>
      <c r="B745" s="157" t="s">
        <v>156</v>
      </c>
      <c r="C745" s="158" t="s">
        <v>956</v>
      </c>
      <c r="D745" s="158" t="s">
        <v>544</v>
      </c>
      <c r="E745" s="158" t="s">
        <v>324</v>
      </c>
      <c r="F745" s="158" t="s">
        <v>157</v>
      </c>
      <c r="G745" s="159">
        <v>0</v>
      </c>
      <c r="H745" s="159">
        <v>10000</v>
      </c>
      <c r="I745" s="159">
        <f>+I746</f>
        <v>10000</v>
      </c>
      <c r="J745" s="159">
        <f t="shared" si="13"/>
        <v>100</v>
      </c>
    </row>
    <row r="746" spans="1:10" ht="12.75">
      <c r="A746" s="156">
        <v>736</v>
      </c>
      <c r="B746" s="157" t="s">
        <v>325</v>
      </c>
      <c r="C746" s="158" t="s">
        <v>956</v>
      </c>
      <c r="D746" s="158" t="s">
        <v>544</v>
      </c>
      <c r="E746" s="158" t="s">
        <v>324</v>
      </c>
      <c r="F746" s="158" t="s">
        <v>326</v>
      </c>
      <c r="G746" s="159">
        <v>0</v>
      </c>
      <c r="H746" s="159">
        <v>10000</v>
      </c>
      <c r="I746" s="159">
        <v>10000</v>
      </c>
      <c r="J746" s="159">
        <f t="shared" si="13"/>
        <v>100</v>
      </c>
    </row>
    <row r="747" spans="1:10" ht="38.25">
      <c r="A747" s="156">
        <v>737</v>
      </c>
      <c r="B747" s="157" t="s">
        <v>698</v>
      </c>
      <c r="C747" s="158" t="s">
        <v>956</v>
      </c>
      <c r="D747" s="158" t="s">
        <v>544</v>
      </c>
      <c r="E747" s="158" t="s">
        <v>324</v>
      </c>
      <c r="F747" s="158" t="s">
        <v>1140</v>
      </c>
      <c r="G747" s="159">
        <v>0</v>
      </c>
      <c r="H747" s="159">
        <v>312450</v>
      </c>
      <c r="I747" s="159">
        <f>+I748</f>
        <v>312450</v>
      </c>
      <c r="J747" s="159">
        <f t="shared" si="13"/>
        <v>100</v>
      </c>
    </row>
    <row r="748" spans="1:10" ht="38.25">
      <c r="A748" s="156">
        <v>738</v>
      </c>
      <c r="B748" s="157" t="s">
        <v>327</v>
      </c>
      <c r="C748" s="158" t="s">
        <v>956</v>
      </c>
      <c r="D748" s="158" t="s">
        <v>544</v>
      </c>
      <c r="E748" s="158" t="s">
        <v>324</v>
      </c>
      <c r="F748" s="158" t="s">
        <v>328</v>
      </c>
      <c r="G748" s="159">
        <v>0</v>
      </c>
      <c r="H748" s="159">
        <v>312450</v>
      </c>
      <c r="I748" s="159">
        <v>312450</v>
      </c>
      <c r="J748" s="159">
        <f t="shared" si="13"/>
        <v>100</v>
      </c>
    </row>
    <row r="749" spans="1:10" ht="12.75">
      <c r="A749" s="156">
        <v>739</v>
      </c>
      <c r="B749" s="157" t="s">
        <v>606</v>
      </c>
      <c r="C749" s="158" t="s">
        <v>956</v>
      </c>
      <c r="D749" s="158" t="s">
        <v>544</v>
      </c>
      <c r="E749" s="158" t="s">
        <v>324</v>
      </c>
      <c r="F749" s="158" t="s">
        <v>1131</v>
      </c>
      <c r="G749" s="159">
        <v>500000</v>
      </c>
      <c r="H749" s="159">
        <v>0</v>
      </c>
      <c r="I749" s="159">
        <f>+I750</f>
        <v>0</v>
      </c>
      <c r="J749" s="159">
        <v>0</v>
      </c>
    </row>
    <row r="750" spans="1:10" ht="51">
      <c r="A750" s="156">
        <v>740</v>
      </c>
      <c r="B750" s="157" t="s">
        <v>657</v>
      </c>
      <c r="C750" s="158" t="s">
        <v>956</v>
      </c>
      <c r="D750" s="158" t="s">
        <v>544</v>
      </c>
      <c r="E750" s="158" t="s">
        <v>324</v>
      </c>
      <c r="F750" s="158" t="s">
        <v>1132</v>
      </c>
      <c r="G750" s="159">
        <v>500000</v>
      </c>
      <c r="H750" s="159">
        <v>0</v>
      </c>
      <c r="I750" s="159">
        <v>0</v>
      </c>
      <c r="J750" s="159">
        <v>0</v>
      </c>
    </row>
    <row r="751" spans="1:10" ht="38.25">
      <c r="A751" s="156">
        <v>741</v>
      </c>
      <c r="B751" s="157" t="s">
        <v>329</v>
      </c>
      <c r="C751" s="158" t="s">
        <v>956</v>
      </c>
      <c r="D751" s="158" t="s">
        <v>544</v>
      </c>
      <c r="E751" s="158" t="s">
        <v>330</v>
      </c>
      <c r="F751" s="158"/>
      <c r="G751" s="159">
        <v>6797342.32</v>
      </c>
      <c r="H751" s="159">
        <v>6002911.32</v>
      </c>
      <c r="I751" s="159">
        <f>+I752+I780</f>
        <v>5792130.57</v>
      </c>
      <c r="J751" s="159">
        <f t="shared" si="13"/>
        <v>96.48869125722817</v>
      </c>
    </row>
    <row r="752" spans="1:10" ht="25.5">
      <c r="A752" s="156">
        <v>742</v>
      </c>
      <c r="B752" s="157" t="s">
        <v>331</v>
      </c>
      <c r="C752" s="158" t="s">
        <v>956</v>
      </c>
      <c r="D752" s="158" t="s">
        <v>544</v>
      </c>
      <c r="E752" s="158" t="s">
        <v>332</v>
      </c>
      <c r="F752" s="158"/>
      <c r="G752" s="159">
        <v>6497342.32</v>
      </c>
      <c r="H752" s="159">
        <v>5687411.32</v>
      </c>
      <c r="I752" s="159">
        <f>+I753+I756+I759+I762+I765+I768+I771+I774+I777</f>
        <v>5492130.970000001</v>
      </c>
      <c r="J752" s="159">
        <f t="shared" si="13"/>
        <v>96.56644580438048</v>
      </c>
    </row>
    <row r="753" spans="1:10" ht="76.5">
      <c r="A753" s="156">
        <v>743</v>
      </c>
      <c r="B753" s="157" t="s">
        <v>333</v>
      </c>
      <c r="C753" s="158" t="s">
        <v>956</v>
      </c>
      <c r="D753" s="158" t="s">
        <v>544</v>
      </c>
      <c r="E753" s="158" t="s">
        <v>334</v>
      </c>
      <c r="F753" s="158"/>
      <c r="G753" s="159">
        <v>547249.98</v>
      </c>
      <c r="H753" s="159">
        <v>347249.98</v>
      </c>
      <c r="I753" s="159">
        <f>+I754</f>
        <v>340694.08</v>
      </c>
      <c r="J753" s="159">
        <f t="shared" si="13"/>
        <v>98.11205172711603</v>
      </c>
    </row>
    <row r="754" spans="1:10" ht="38.25">
      <c r="A754" s="156">
        <v>744</v>
      </c>
      <c r="B754" s="157" t="s">
        <v>698</v>
      </c>
      <c r="C754" s="158" t="s">
        <v>956</v>
      </c>
      <c r="D754" s="158" t="s">
        <v>544</v>
      </c>
      <c r="E754" s="158" t="s">
        <v>334</v>
      </c>
      <c r="F754" s="158" t="s">
        <v>1140</v>
      </c>
      <c r="G754" s="159">
        <v>547249.98</v>
      </c>
      <c r="H754" s="159">
        <v>347249.98</v>
      </c>
      <c r="I754" s="159">
        <f>+I755</f>
        <v>340694.08</v>
      </c>
      <c r="J754" s="159">
        <f t="shared" si="13"/>
        <v>98.11205172711603</v>
      </c>
    </row>
    <row r="755" spans="1:10" ht="12.75">
      <c r="A755" s="156">
        <v>745</v>
      </c>
      <c r="B755" s="157" t="s">
        <v>699</v>
      </c>
      <c r="C755" s="158" t="s">
        <v>956</v>
      </c>
      <c r="D755" s="158" t="s">
        <v>544</v>
      </c>
      <c r="E755" s="158" t="s">
        <v>334</v>
      </c>
      <c r="F755" s="158" t="s">
        <v>1141</v>
      </c>
      <c r="G755" s="159">
        <v>547249.98</v>
      </c>
      <c r="H755" s="159">
        <v>347249.98</v>
      </c>
      <c r="I755" s="159">
        <v>340694.08</v>
      </c>
      <c r="J755" s="159">
        <f t="shared" si="13"/>
        <v>98.11205172711603</v>
      </c>
    </row>
    <row r="756" spans="1:10" ht="76.5">
      <c r="A756" s="156">
        <v>746</v>
      </c>
      <c r="B756" s="161" t="s">
        <v>335</v>
      </c>
      <c r="C756" s="158" t="s">
        <v>956</v>
      </c>
      <c r="D756" s="158" t="s">
        <v>544</v>
      </c>
      <c r="E756" s="158" t="s">
        <v>336</v>
      </c>
      <c r="F756" s="158"/>
      <c r="G756" s="159">
        <v>0</v>
      </c>
      <c r="H756" s="159">
        <v>34815.48</v>
      </c>
      <c r="I756" s="159">
        <f>+I757</f>
        <v>34815.48</v>
      </c>
      <c r="J756" s="159">
        <f t="shared" si="13"/>
        <v>100</v>
      </c>
    </row>
    <row r="757" spans="1:10" ht="38.25">
      <c r="A757" s="156">
        <v>747</v>
      </c>
      <c r="B757" s="157" t="s">
        <v>698</v>
      </c>
      <c r="C757" s="158" t="s">
        <v>956</v>
      </c>
      <c r="D757" s="158" t="s">
        <v>544</v>
      </c>
      <c r="E757" s="158" t="s">
        <v>336</v>
      </c>
      <c r="F757" s="158" t="s">
        <v>1140</v>
      </c>
      <c r="G757" s="159">
        <v>0</v>
      </c>
      <c r="H757" s="159">
        <v>34815.48</v>
      </c>
      <c r="I757" s="159">
        <f>+I758</f>
        <v>34815.48</v>
      </c>
      <c r="J757" s="159">
        <f t="shared" si="13"/>
        <v>100</v>
      </c>
    </row>
    <row r="758" spans="1:10" ht="12.75">
      <c r="A758" s="156">
        <v>748</v>
      </c>
      <c r="B758" s="157" t="s">
        <v>699</v>
      </c>
      <c r="C758" s="158" t="s">
        <v>956</v>
      </c>
      <c r="D758" s="158" t="s">
        <v>544</v>
      </c>
      <c r="E758" s="158" t="s">
        <v>336</v>
      </c>
      <c r="F758" s="158" t="s">
        <v>1141</v>
      </c>
      <c r="G758" s="159">
        <v>0</v>
      </c>
      <c r="H758" s="159">
        <v>34815.48</v>
      </c>
      <c r="I758" s="159">
        <v>34815.48</v>
      </c>
      <c r="J758" s="159">
        <f t="shared" si="13"/>
        <v>100</v>
      </c>
    </row>
    <row r="759" spans="1:10" ht="51">
      <c r="A759" s="156">
        <v>749</v>
      </c>
      <c r="B759" s="157" t="s">
        <v>337</v>
      </c>
      <c r="C759" s="158" t="s">
        <v>956</v>
      </c>
      <c r="D759" s="158" t="s">
        <v>544</v>
      </c>
      <c r="E759" s="158" t="s">
        <v>338</v>
      </c>
      <c r="F759" s="158"/>
      <c r="G759" s="159">
        <v>0</v>
      </c>
      <c r="H759" s="159">
        <v>555400</v>
      </c>
      <c r="I759" s="159">
        <f>+I760</f>
        <v>555400</v>
      </c>
      <c r="J759" s="159">
        <f t="shared" si="13"/>
        <v>100</v>
      </c>
    </row>
    <row r="760" spans="1:10" ht="38.25">
      <c r="A760" s="156">
        <v>750</v>
      </c>
      <c r="B760" s="157" t="s">
        <v>698</v>
      </c>
      <c r="C760" s="158" t="s">
        <v>956</v>
      </c>
      <c r="D760" s="158" t="s">
        <v>544</v>
      </c>
      <c r="E760" s="158" t="s">
        <v>338</v>
      </c>
      <c r="F760" s="158" t="s">
        <v>1140</v>
      </c>
      <c r="G760" s="159">
        <v>0</v>
      </c>
      <c r="H760" s="159">
        <v>555400</v>
      </c>
      <c r="I760" s="159">
        <f>+I761</f>
        <v>555400</v>
      </c>
      <c r="J760" s="159">
        <f t="shared" si="13"/>
        <v>100</v>
      </c>
    </row>
    <row r="761" spans="1:10" ht="12.75">
      <c r="A761" s="156">
        <v>751</v>
      </c>
      <c r="B761" s="157" t="s">
        <v>699</v>
      </c>
      <c r="C761" s="158" t="s">
        <v>956</v>
      </c>
      <c r="D761" s="158" t="s">
        <v>544</v>
      </c>
      <c r="E761" s="158" t="s">
        <v>338</v>
      </c>
      <c r="F761" s="158" t="s">
        <v>1141</v>
      </c>
      <c r="G761" s="159">
        <v>0</v>
      </c>
      <c r="H761" s="159">
        <v>555400</v>
      </c>
      <c r="I761" s="159">
        <v>555400</v>
      </c>
      <c r="J761" s="159">
        <f t="shared" si="13"/>
        <v>100</v>
      </c>
    </row>
    <row r="762" spans="1:10" ht="38.25">
      <c r="A762" s="156">
        <v>752</v>
      </c>
      <c r="B762" s="157" t="s">
        <v>339</v>
      </c>
      <c r="C762" s="158" t="s">
        <v>956</v>
      </c>
      <c r="D762" s="158" t="s">
        <v>544</v>
      </c>
      <c r="E762" s="158" t="s">
        <v>340</v>
      </c>
      <c r="F762" s="158"/>
      <c r="G762" s="159">
        <v>668400</v>
      </c>
      <c r="H762" s="159">
        <v>668400</v>
      </c>
      <c r="I762" s="159">
        <f>+I763</f>
        <v>668400</v>
      </c>
      <c r="J762" s="159">
        <f t="shared" si="13"/>
        <v>100</v>
      </c>
    </row>
    <row r="763" spans="1:10" ht="38.25">
      <c r="A763" s="156">
        <v>753</v>
      </c>
      <c r="B763" s="157" t="s">
        <v>698</v>
      </c>
      <c r="C763" s="158" t="s">
        <v>956</v>
      </c>
      <c r="D763" s="158" t="s">
        <v>544</v>
      </c>
      <c r="E763" s="158" t="s">
        <v>340</v>
      </c>
      <c r="F763" s="158" t="s">
        <v>1140</v>
      </c>
      <c r="G763" s="159">
        <v>668400</v>
      </c>
      <c r="H763" s="159">
        <v>668400</v>
      </c>
      <c r="I763" s="159">
        <f>+I764</f>
        <v>668400</v>
      </c>
      <c r="J763" s="159">
        <f t="shared" si="13"/>
        <v>100</v>
      </c>
    </row>
    <row r="764" spans="1:10" ht="12.75">
      <c r="A764" s="156">
        <v>754</v>
      </c>
      <c r="B764" s="157" t="s">
        <v>699</v>
      </c>
      <c r="C764" s="158" t="s">
        <v>956</v>
      </c>
      <c r="D764" s="158" t="s">
        <v>544</v>
      </c>
      <c r="E764" s="158" t="s">
        <v>340</v>
      </c>
      <c r="F764" s="158" t="s">
        <v>1141</v>
      </c>
      <c r="G764" s="159">
        <v>668400</v>
      </c>
      <c r="H764" s="159">
        <v>668400</v>
      </c>
      <c r="I764" s="159">
        <v>668400</v>
      </c>
      <c r="J764" s="159">
        <f t="shared" si="13"/>
        <v>100</v>
      </c>
    </row>
    <row r="765" spans="1:10" ht="51">
      <c r="A765" s="156">
        <v>755</v>
      </c>
      <c r="B765" s="157" t="s">
        <v>341</v>
      </c>
      <c r="C765" s="158" t="s">
        <v>956</v>
      </c>
      <c r="D765" s="158" t="s">
        <v>544</v>
      </c>
      <c r="E765" s="158" t="s">
        <v>342</v>
      </c>
      <c r="F765" s="158"/>
      <c r="G765" s="159">
        <v>1200000</v>
      </c>
      <c r="H765" s="159">
        <v>0</v>
      </c>
      <c r="I765" s="159">
        <f>+I766</f>
        <v>0</v>
      </c>
      <c r="J765" s="159">
        <v>0</v>
      </c>
    </row>
    <row r="766" spans="1:10" ht="38.25">
      <c r="A766" s="156">
        <v>756</v>
      </c>
      <c r="B766" s="157" t="s">
        <v>698</v>
      </c>
      <c r="C766" s="158" t="s">
        <v>956</v>
      </c>
      <c r="D766" s="158" t="s">
        <v>544</v>
      </c>
      <c r="E766" s="158" t="s">
        <v>342</v>
      </c>
      <c r="F766" s="158" t="s">
        <v>1140</v>
      </c>
      <c r="G766" s="159">
        <v>1200000</v>
      </c>
      <c r="H766" s="159">
        <v>0</v>
      </c>
      <c r="I766" s="159">
        <f>+I767</f>
        <v>0</v>
      </c>
      <c r="J766" s="159">
        <v>0</v>
      </c>
    </row>
    <row r="767" spans="1:10" ht="12.75">
      <c r="A767" s="156">
        <v>757</v>
      </c>
      <c r="B767" s="157" t="s">
        <v>699</v>
      </c>
      <c r="C767" s="158" t="s">
        <v>956</v>
      </c>
      <c r="D767" s="158" t="s">
        <v>544</v>
      </c>
      <c r="E767" s="158" t="s">
        <v>342</v>
      </c>
      <c r="F767" s="158" t="s">
        <v>1141</v>
      </c>
      <c r="G767" s="159">
        <v>1200000</v>
      </c>
      <c r="H767" s="159">
        <v>0</v>
      </c>
      <c r="I767" s="159">
        <v>0</v>
      </c>
      <c r="J767" s="159">
        <v>0</v>
      </c>
    </row>
    <row r="768" spans="1:10" ht="51">
      <c r="A768" s="156">
        <v>758</v>
      </c>
      <c r="B768" s="157" t="s">
        <v>343</v>
      </c>
      <c r="C768" s="158" t="s">
        <v>956</v>
      </c>
      <c r="D768" s="158" t="s">
        <v>544</v>
      </c>
      <c r="E768" s="158" t="s">
        <v>344</v>
      </c>
      <c r="F768" s="158"/>
      <c r="G768" s="159">
        <v>700000</v>
      </c>
      <c r="H768" s="159">
        <v>700000</v>
      </c>
      <c r="I768" s="159">
        <f>+I769</f>
        <v>700000</v>
      </c>
      <c r="J768" s="159">
        <f t="shared" si="13"/>
        <v>100</v>
      </c>
    </row>
    <row r="769" spans="1:10" ht="38.25">
      <c r="A769" s="156">
        <v>759</v>
      </c>
      <c r="B769" s="157" t="s">
        <v>698</v>
      </c>
      <c r="C769" s="158" t="s">
        <v>956</v>
      </c>
      <c r="D769" s="158" t="s">
        <v>544</v>
      </c>
      <c r="E769" s="158" t="s">
        <v>344</v>
      </c>
      <c r="F769" s="158" t="s">
        <v>1140</v>
      </c>
      <c r="G769" s="159">
        <v>700000</v>
      </c>
      <c r="H769" s="159">
        <v>700000</v>
      </c>
      <c r="I769" s="159">
        <f>+I770</f>
        <v>700000</v>
      </c>
      <c r="J769" s="159">
        <f t="shared" si="13"/>
        <v>100</v>
      </c>
    </row>
    <row r="770" spans="1:10" ht="12.75">
      <c r="A770" s="156">
        <v>760</v>
      </c>
      <c r="B770" s="157" t="s">
        <v>699</v>
      </c>
      <c r="C770" s="158" t="s">
        <v>956</v>
      </c>
      <c r="D770" s="158" t="s">
        <v>544</v>
      </c>
      <c r="E770" s="158" t="s">
        <v>344</v>
      </c>
      <c r="F770" s="158" t="s">
        <v>1141</v>
      </c>
      <c r="G770" s="159">
        <v>700000</v>
      </c>
      <c r="H770" s="159">
        <v>700000</v>
      </c>
      <c r="I770" s="159">
        <v>700000</v>
      </c>
      <c r="J770" s="159">
        <f t="shared" si="13"/>
        <v>100</v>
      </c>
    </row>
    <row r="771" spans="1:10" ht="51">
      <c r="A771" s="156">
        <v>761</v>
      </c>
      <c r="B771" s="157" t="s">
        <v>345</v>
      </c>
      <c r="C771" s="158" t="s">
        <v>956</v>
      </c>
      <c r="D771" s="158" t="s">
        <v>544</v>
      </c>
      <c r="E771" s="158" t="s">
        <v>346</v>
      </c>
      <c r="F771" s="158"/>
      <c r="G771" s="159">
        <v>3144392.34</v>
      </c>
      <c r="H771" s="159">
        <v>3144245.86</v>
      </c>
      <c r="I771" s="159">
        <f>+I772</f>
        <v>2955521.41</v>
      </c>
      <c r="J771" s="159">
        <f t="shared" si="13"/>
        <v>93.99778330311614</v>
      </c>
    </row>
    <row r="772" spans="1:10" ht="38.25">
      <c r="A772" s="156">
        <v>762</v>
      </c>
      <c r="B772" s="157" t="s">
        <v>698</v>
      </c>
      <c r="C772" s="158" t="s">
        <v>956</v>
      </c>
      <c r="D772" s="158" t="s">
        <v>544</v>
      </c>
      <c r="E772" s="158" t="s">
        <v>346</v>
      </c>
      <c r="F772" s="158" t="s">
        <v>1140</v>
      </c>
      <c r="G772" s="159">
        <v>3144392.34</v>
      </c>
      <c r="H772" s="159">
        <v>3144245.86</v>
      </c>
      <c r="I772" s="159">
        <f>+I773</f>
        <v>2955521.41</v>
      </c>
      <c r="J772" s="159">
        <f t="shared" si="13"/>
        <v>93.99778330311614</v>
      </c>
    </row>
    <row r="773" spans="1:10" ht="12.75">
      <c r="A773" s="156">
        <v>763</v>
      </c>
      <c r="B773" s="157" t="s">
        <v>699</v>
      </c>
      <c r="C773" s="158" t="s">
        <v>956</v>
      </c>
      <c r="D773" s="158" t="s">
        <v>544</v>
      </c>
      <c r="E773" s="158" t="s">
        <v>346</v>
      </c>
      <c r="F773" s="158" t="s">
        <v>1141</v>
      </c>
      <c r="G773" s="159">
        <v>3144392.34</v>
      </c>
      <c r="H773" s="159">
        <v>3144245.86</v>
      </c>
      <c r="I773" s="159">
        <v>2955521.41</v>
      </c>
      <c r="J773" s="159">
        <f t="shared" si="13"/>
        <v>93.99778330311614</v>
      </c>
    </row>
    <row r="774" spans="1:10" ht="63.75">
      <c r="A774" s="156">
        <v>764</v>
      </c>
      <c r="B774" s="157" t="s">
        <v>347</v>
      </c>
      <c r="C774" s="158" t="s">
        <v>956</v>
      </c>
      <c r="D774" s="158" t="s">
        <v>544</v>
      </c>
      <c r="E774" s="158" t="s">
        <v>348</v>
      </c>
      <c r="F774" s="158"/>
      <c r="G774" s="159">
        <v>170300</v>
      </c>
      <c r="H774" s="159">
        <v>170300</v>
      </c>
      <c r="I774" s="159">
        <f>+I775</f>
        <v>170300</v>
      </c>
      <c r="J774" s="159">
        <f t="shared" si="13"/>
        <v>100</v>
      </c>
    </row>
    <row r="775" spans="1:10" ht="38.25">
      <c r="A775" s="156">
        <v>765</v>
      </c>
      <c r="B775" s="157" t="s">
        <v>698</v>
      </c>
      <c r="C775" s="158" t="s">
        <v>956</v>
      </c>
      <c r="D775" s="158" t="s">
        <v>544</v>
      </c>
      <c r="E775" s="158" t="s">
        <v>348</v>
      </c>
      <c r="F775" s="158" t="s">
        <v>1140</v>
      </c>
      <c r="G775" s="159">
        <v>170300</v>
      </c>
      <c r="H775" s="159">
        <v>170300</v>
      </c>
      <c r="I775" s="159">
        <f>+I776</f>
        <v>170300</v>
      </c>
      <c r="J775" s="159">
        <f t="shared" si="13"/>
        <v>100</v>
      </c>
    </row>
    <row r="776" spans="1:10" ht="12.75">
      <c r="A776" s="156">
        <v>766</v>
      </c>
      <c r="B776" s="157" t="s">
        <v>699</v>
      </c>
      <c r="C776" s="158" t="s">
        <v>956</v>
      </c>
      <c r="D776" s="158" t="s">
        <v>544</v>
      </c>
      <c r="E776" s="158" t="s">
        <v>348</v>
      </c>
      <c r="F776" s="158" t="s">
        <v>1141</v>
      </c>
      <c r="G776" s="159">
        <v>170300</v>
      </c>
      <c r="H776" s="159">
        <v>170300</v>
      </c>
      <c r="I776" s="159">
        <v>170300</v>
      </c>
      <c r="J776" s="159">
        <f t="shared" si="13"/>
        <v>100</v>
      </c>
    </row>
    <row r="777" spans="1:10" ht="51">
      <c r="A777" s="156">
        <v>767</v>
      </c>
      <c r="B777" s="157" t="s">
        <v>349</v>
      </c>
      <c r="C777" s="158" t="s">
        <v>956</v>
      </c>
      <c r="D777" s="158" t="s">
        <v>544</v>
      </c>
      <c r="E777" s="158" t="s">
        <v>350</v>
      </c>
      <c r="F777" s="158"/>
      <c r="G777" s="159">
        <v>67000</v>
      </c>
      <c r="H777" s="159">
        <v>67000</v>
      </c>
      <c r="I777" s="159">
        <f>+I778</f>
        <v>67000</v>
      </c>
      <c r="J777" s="159">
        <f t="shared" si="13"/>
        <v>100</v>
      </c>
    </row>
    <row r="778" spans="1:10" ht="38.25">
      <c r="A778" s="156">
        <v>768</v>
      </c>
      <c r="B778" s="157" t="s">
        <v>698</v>
      </c>
      <c r="C778" s="158" t="s">
        <v>956</v>
      </c>
      <c r="D778" s="158" t="s">
        <v>544</v>
      </c>
      <c r="E778" s="158" t="s">
        <v>350</v>
      </c>
      <c r="F778" s="158" t="s">
        <v>1140</v>
      </c>
      <c r="G778" s="159">
        <v>67000</v>
      </c>
      <c r="H778" s="159">
        <v>67000</v>
      </c>
      <c r="I778" s="159">
        <f>+I779</f>
        <v>67000</v>
      </c>
      <c r="J778" s="159">
        <f t="shared" si="13"/>
        <v>100</v>
      </c>
    </row>
    <row r="779" spans="1:10" ht="12.75">
      <c r="A779" s="156">
        <v>769</v>
      </c>
      <c r="B779" s="157" t="s">
        <v>699</v>
      </c>
      <c r="C779" s="158" t="s">
        <v>956</v>
      </c>
      <c r="D779" s="158" t="s">
        <v>544</v>
      </c>
      <c r="E779" s="158" t="s">
        <v>350</v>
      </c>
      <c r="F779" s="158" t="s">
        <v>1141</v>
      </c>
      <c r="G779" s="159">
        <v>67000</v>
      </c>
      <c r="H779" s="159">
        <v>67000</v>
      </c>
      <c r="I779" s="159">
        <v>67000</v>
      </c>
      <c r="J779" s="159">
        <f aca="true" t="shared" si="14" ref="J779:J842">+I779/H779*100</f>
        <v>100</v>
      </c>
    </row>
    <row r="780" spans="1:10" ht="25.5">
      <c r="A780" s="156">
        <v>770</v>
      </c>
      <c r="B780" s="157" t="s">
        <v>351</v>
      </c>
      <c r="C780" s="158" t="s">
        <v>956</v>
      </c>
      <c r="D780" s="158" t="s">
        <v>544</v>
      </c>
      <c r="E780" s="158" t="s">
        <v>352</v>
      </c>
      <c r="F780" s="158"/>
      <c r="G780" s="159">
        <v>300000</v>
      </c>
      <c r="H780" s="159">
        <v>315500</v>
      </c>
      <c r="I780" s="159">
        <f>+I781+I784</f>
        <v>299999.6</v>
      </c>
      <c r="J780" s="159">
        <f t="shared" si="14"/>
        <v>95.08703645007924</v>
      </c>
    </row>
    <row r="781" spans="1:10" ht="51">
      <c r="A781" s="156">
        <v>771</v>
      </c>
      <c r="B781" s="157" t="s">
        <v>353</v>
      </c>
      <c r="C781" s="158" t="s">
        <v>956</v>
      </c>
      <c r="D781" s="158" t="s">
        <v>544</v>
      </c>
      <c r="E781" s="158" t="s">
        <v>354</v>
      </c>
      <c r="F781" s="158"/>
      <c r="G781" s="159">
        <v>300000</v>
      </c>
      <c r="H781" s="159">
        <v>300000</v>
      </c>
      <c r="I781" s="159">
        <f>+I782</f>
        <v>299999.6</v>
      </c>
      <c r="J781" s="159">
        <f t="shared" si="14"/>
        <v>99.99986666666666</v>
      </c>
    </row>
    <row r="782" spans="1:10" ht="38.25">
      <c r="A782" s="156">
        <v>772</v>
      </c>
      <c r="B782" s="157" t="s">
        <v>698</v>
      </c>
      <c r="C782" s="158" t="s">
        <v>956</v>
      </c>
      <c r="D782" s="158" t="s">
        <v>544</v>
      </c>
      <c r="E782" s="158" t="s">
        <v>354</v>
      </c>
      <c r="F782" s="158" t="s">
        <v>1140</v>
      </c>
      <c r="G782" s="159">
        <v>300000</v>
      </c>
      <c r="H782" s="159">
        <v>300000</v>
      </c>
      <c r="I782" s="159">
        <f>+I783</f>
        <v>299999.6</v>
      </c>
      <c r="J782" s="159">
        <f t="shared" si="14"/>
        <v>99.99986666666666</v>
      </c>
    </row>
    <row r="783" spans="1:10" ht="12.75">
      <c r="A783" s="156">
        <v>773</v>
      </c>
      <c r="B783" s="157" t="s">
        <v>699</v>
      </c>
      <c r="C783" s="158" t="s">
        <v>956</v>
      </c>
      <c r="D783" s="158" t="s">
        <v>544</v>
      </c>
      <c r="E783" s="158" t="s">
        <v>354</v>
      </c>
      <c r="F783" s="158" t="s">
        <v>1141</v>
      </c>
      <c r="G783" s="159">
        <v>300000</v>
      </c>
      <c r="H783" s="159">
        <v>300000</v>
      </c>
      <c r="I783" s="159">
        <v>299999.6</v>
      </c>
      <c r="J783" s="159">
        <f t="shared" si="14"/>
        <v>99.99986666666666</v>
      </c>
    </row>
    <row r="784" spans="1:10" ht="63.75">
      <c r="A784" s="156">
        <v>774</v>
      </c>
      <c r="B784" s="157" t="s">
        <v>355</v>
      </c>
      <c r="C784" s="158" t="s">
        <v>956</v>
      </c>
      <c r="D784" s="158" t="s">
        <v>544</v>
      </c>
      <c r="E784" s="158" t="s">
        <v>356</v>
      </c>
      <c r="F784" s="158"/>
      <c r="G784" s="159">
        <v>0</v>
      </c>
      <c r="H784" s="159">
        <v>15500</v>
      </c>
      <c r="I784" s="159">
        <f>+I785</f>
        <v>0</v>
      </c>
      <c r="J784" s="159">
        <f t="shared" si="14"/>
        <v>0</v>
      </c>
    </row>
    <row r="785" spans="1:10" ht="38.25">
      <c r="A785" s="156">
        <v>775</v>
      </c>
      <c r="B785" s="157" t="s">
        <v>698</v>
      </c>
      <c r="C785" s="158" t="s">
        <v>956</v>
      </c>
      <c r="D785" s="158" t="s">
        <v>544</v>
      </c>
      <c r="E785" s="158" t="s">
        <v>356</v>
      </c>
      <c r="F785" s="158" t="s">
        <v>1140</v>
      </c>
      <c r="G785" s="159">
        <v>0</v>
      </c>
      <c r="H785" s="159">
        <v>15500</v>
      </c>
      <c r="I785" s="159">
        <f>+I786</f>
        <v>0</v>
      </c>
      <c r="J785" s="159">
        <f t="shared" si="14"/>
        <v>0</v>
      </c>
    </row>
    <row r="786" spans="1:10" ht="12.75">
      <c r="A786" s="156">
        <v>776</v>
      </c>
      <c r="B786" s="157" t="s">
        <v>699</v>
      </c>
      <c r="C786" s="158" t="s">
        <v>956</v>
      </c>
      <c r="D786" s="158" t="s">
        <v>544</v>
      </c>
      <c r="E786" s="158" t="s">
        <v>356</v>
      </c>
      <c r="F786" s="158" t="s">
        <v>1141</v>
      </c>
      <c r="G786" s="159">
        <v>0</v>
      </c>
      <c r="H786" s="159">
        <v>15500</v>
      </c>
      <c r="I786" s="159">
        <v>0</v>
      </c>
      <c r="J786" s="159">
        <f t="shared" si="14"/>
        <v>0</v>
      </c>
    </row>
    <row r="787" spans="1:10" ht="12.75">
      <c r="A787" s="156">
        <v>777</v>
      </c>
      <c r="B787" s="157" t="s">
        <v>568</v>
      </c>
      <c r="C787" s="158" t="s">
        <v>956</v>
      </c>
      <c r="D787" s="158" t="s">
        <v>569</v>
      </c>
      <c r="E787" s="158"/>
      <c r="F787" s="158"/>
      <c r="G787" s="159">
        <v>33129961.96</v>
      </c>
      <c r="H787" s="159">
        <v>37506035.96</v>
      </c>
      <c r="I787" s="159">
        <f>+I788</f>
        <v>37049848.51</v>
      </c>
      <c r="J787" s="159">
        <f t="shared" si="14"/>
        <v>98.78369590834252</v>
      </c>
    </row>
    <row r="788" spans="1:10" ht="12.75">
      <c r="A788" s="156">
        <v>778</v>
      </c>
      <c r="B788" s="157" t="s">
        <v>570</v>
      </c>
      <c r="C788" s="158" t="s">
        <v>956</v>
      </c>
      <c r="D788" s="158" t="s">
        <v>571</v>
      </c>
      <c r="E788" s="158"/>
      <c r="F788" s="158"/>
      <c r="G788" s="159">
        <v>33129961.96</v>
      </c>
      <c r="H788" s="159">
        <v>37506035.96</v>
      </c>
      <c r="I788" s="159">
        <f>+I789</f>
        <v>37049848.51</v>
      </c>
      <c r="J788" s="159">
        <f t="shared" si="14"/>
        <v>98.78369590834252</v>
      </c>
    </row>
    <row r="789" spans="1:10" ht="38.25">
      <c r="A789" s="156">
        <v>779</v>
      </c>
      <c r="B789" s="157" t="s">
        <v>285</v>
      </c>
      <c r="C789" s="158" t="s">
        <v>956</v>
      </c>
      <c r="D789" s="158" t="s">
        <v>571</v>
      </c>
      <c r="E789" s="158" t="s">
        <v>286</v>
      </c>
      <c r="F789" s="158"/>
      <c r="G789" s="159">
        <v>33129961.96</v>
      </c>
      <c r="H789" s="159">
        <v>37506035.96</v>
      </c>
      <c r="I789" s="159">
        <f>+I790</f>
        <v>37049848.51</v>
      </c>
      <c r="J789" s="159">
        <f t="shared" si="14"/>
        <v>98.78369590834252</v>
      </c>
    </row>
    <row r="790" spans="1:10" ht="38.25">
      <c r="A790" s="156">
        <v>780</v>
      </c>
      <c r="B790" s="157" t="s">
        <v>357</v>
      </c>
      <c r="C790" s="158" t="s">
        <v>956</v>
      </c>
      <c r="D790" s="158" t="s">
        <v>571</v>
      </c>
      <c r="E790" s="158" t="s">
        <v>358</v>
      </c>
      <c r="F790" s="158"/>
      <c r="G790" s="159">
        <v>33129961.96</v>
      </c>
      <c r="H790" s="159">
        <v>37506035.96</v>
      </c>
      <c r="I790" s="159">
        <f>+I791+I794+I797+I800+I803+I806+I809+I812+I815+I818</f>
        <v>37049848.51</v>
      </c>
      <c r="J790" s="159">
        <f t="shared" si="14"/>
        <v>98.78369590834252</v>
      </c>
    </row>
    <row r="791" spans="1:10" ht="89.25">
      <c r="A791" s="156">
        <v>781</v>
      </c>
      <c r="B791" s="161" t="s">
        <v>359</v>
      </c>
      <c r="C791" s="158" t="s">
        <v>956</v>
      </c>
      <c r="D791" s="158" t="s">
        <v>571</v>
      </c>
      <c r="E791" s="158" t="s">
        <v>360</v>
      </c>
      <c r="F791" s="158"/>
      <c r="G791" s="159">
        <v>6258760</v>
      </c>
      <c r="H791" s="159">
        <v>5858760</v>
      </c>
      <c r="I791" s="159">
        <f>+I792</f>
        <v>5844685.4</v>
      </c>
      <c r="J791" s="159">
        <f t="shared" si="14"/>
        <v>99.75976827861186</v>
      </c>
    </row>
    <row r="792" spans="1:10" ht="38.25">
      <c r="A792" s="156">
        <v>782</v>
      </c>
      <c r="B792" s="157" t="s">
        <v>698</v>
      </c>
      <c r="C792" s="158" t="s">
        <v>956</v>
      </c>
      <c r="D792" s="158" t="s">
        <v>571</v>
      </c>
      <c r="E792" s="158" t="s">
        <v>360</v>
      </c>
      <c r="F792" s="158" t="s">
        <v>1140</v>
      </c>
      <c r="G792" s="159">
        <v>6258760</v>
      </c>
      <c r="H792" s="159">
        <v>5858760</v>
      </c>
      <c r="I792" s="159">
        <f>+I793</f>
        <v>5844685.4</v>
      </c>
      <c r="J792" s="159">
        <f t="shared" si="14"/>
        <v>99.75976827861186</v>
      </c>
    </row>
    <row r="793" spans="1:10" ht="12.75">
      <c r="A793" s="156">
        <v>783</v>
      </c>
      <c r="B793" s="157" t="s">
        <v>700</v>
      </c>
      <c r="C793" s="158" t="s">
        <v>956</v>
      </c>
      <c r="D793" s="158" t="s">
        <v>571</v>
      </c>
      <c r="E793" s="158" t="s">
        <v>360</v>
      </c>
      <c r="F793" s="158" t="s">
        <v>701</v>
      </c>
      <c r="G793" s="159">
        <v>6258760</v>
      </c>
      <c r="H793" s="159">
        <v>5858760</v>
      </c>
      <c r="I793" s="159">
        <v>5844685.4</v>
      </c>
      <c r="J793" s="159">
        <f t="shared" si="14"/>
        <v>99.75976827861186</v>
      </c>
    </row>
    <row r="794" spans="1:10" ht="89.25">
      <c r="A794" s="156">
        <v>784</v>
      </c>
      <c r="B794" s="161" t="s">
        <v>361</v>
      </c>
      <c r="C794" s="158" t="s">
        <v>956</v>
      </c>
      <c r="D794" s="158" t="s">
        <v>571</v>
      </c>
      <c r="E794" s="158" t="s">
        <v>362</v>
      </c>
      <c r="F794" s="158"/>
      <c r="G794" s="159">
        <v>0</v>
      </c>
      <c r="H794" s="159">
        <v>462547.8</v>
      </c>
      <c r="I794" s="159">
        <f>+I795</f>
        <v>454352.77</v>
      </c>
      <c r="J794" s="159">
        <f t="shared" si="14"/>
        <v>98.2282847307889</v>
      </c>
    </row>
    <row r="795" spans="1:10" ht="38.25">
      <c r="A795" s="156">
        <v>785</v>
      </c>
      <c r="B795" s="157" t="s">
        <v>698</v>
      </c>
      <c r="C795" s="158" t="s">
        <v>956</v>
      </c>
      <c r="D795" s="158" t="s">
        <v>571</v>
      </c>
      <c r="E795" s="158" t="s">
        <v>362</v>
      </c>
      <c r="F795" s="158" t="s">
        <v>1140</v>
      </c>
      <c r="G795" s="159">
        <v>0</v>
      </c>
      <c r="H795" s="159">
        <v>462547.8</v>
      </c>
      <c r="I795" s="159">
        <f>+I796</f>
        <v>454352.77</v>
      </c>
      <c r="J795" s="159">
        <f t="shared" si="14"/>
        <v>98.2282847307889</v>
      </c>
    </row>
    <row r="796" spans="1:10" ht="12.75">
      <c r="A796" s="156">
        <v>786</v>
      </c>
      <c r="B796" s="157" t="s">
        <v>700</v>
      </c>
      <c r="C796" s="158" t="s">
        <v>956</v>
      </c>
      <c r="D796" s="158" t="s">
        <v>571</v>
      </c>
      <c r="E796" s="158" t="s">
        <v>362</v>
      </c>
      <c r="F796" s="158" t="s">
        <v>701</v>
      </c>
      <c r="G796" s="159">
        <v>0</v>
      </c>
      <c r="H796" s="159">
        <v>462547.8</v>
      </c>
      <c r="I796" s="159">
        <v>454352.77</v>
      </c>
      <c r="J796" s="159">
        <f t="shared" si="14"/>
        <v>98.2282847307889</v>
      </c>
    </row>
    <row r="797" spans="1:10" ht="76.5">
      <c r="A797" s="156">
        <v>787</v>
      </c>
      <c r="B797" s="157" t="s">
        <v>363</v>
      </c>
      <c r="C797" s="158" t="s">
        <v>956</v>
      </c>
      <c r="D797" s="158" t="s">
        <v>571</v>
      </c>
      <c r="E797" s="158" t="s">
        <v>364</v>
      </c>
      <c r="F797" s="158"/>
      <c r="G797" s="159">
        <v>0</v>
      </c>
      <c r="H797" s="159">
        <v>500000</v>
      </c>
      <c r="I797" s="159">
        <f>+I798</f>
        <v>500000</v>
      </c>
      <c r="J797" s="159">
        <f t="shared" si="14"/>
        <v>100</v>
      </c>
    </row>
    <row r="798" spans="1:10" ht="38.25">
      <c r="A798" s="156">
        <v>788</v>
      </c>
      <c r="B798" s="157" t="s">
        <v>698</v>
      </c>
      <c r="C798" s="158" t="s">
        <v>956</v>
      </c>
      <c r="D798" s="158" t="s">
        <v>571</v>
      </c>
      <c r="E798" s="158" t="s">
        <v>364</v>
      </c>
      <c r="F798" s="158" t="s">
        <v>1140</v>
      </c>
      <c r="G798" s="159">
        <v>0</v>
      </c>
      <c r="H798" s="159">
        <v>500000</v>
      </c>
      <c r="I798" s="159">
        <f>+I799</f>
        <v>500000</v>
      </c>
      <c r="J798" s="159">
        <f t="shared" si="14"/>
        <v>100</v>
      </c>
    </row>
    <row r="799" spans="1:10" ht="12.75">
      <c r="A799" s="156">
        <v>789</v>
      </c>
      <c r="B799" s="157" t="s">
        <v>700</v>
      </c>
      <c r="C799" s="158" t="s">
        <v>956</v>
      </c>
      <c r="D799" s="158" t="s">
        <v>571</v>
      </c>
      <c r="E799" s="158" t="s">
        <v>364</v>
      </c>
      <c r="F799" s="158" t="s">
        <v>701</v>
      </c>
      <c r="G799" s="159">
        <v>0</v>
      </c>
      <c r="H799" s="159">
        <v>500000</v>
      </c>
      <c r="I799" s="159">
        <v>500000</v>
      </c>
      <c r="J799" s="159">
        <f t="shared" si="14"/>
        <v>100</v>
      </c>
    </row>
    <row r="800" spans="1:10" ht="76.5">
      <c r="A800" s="156">
        <v>790</v>
      </c>
      <c r="B800" s="157" t="s">
        <v>365</v>
      </c>
      <c r="C800" s="158" t="s">
        <v>956</v>
      </c>
      <c r="D800" s="158" t="s">
        <v>571</v>
      </c>
      <c r="E800" s="158" t="s">
        <v>366</v>
      </c>
      <c r="F800" s="158"/>
      <c r="G800" s="159">
        <v>0</v>
      </c>
      <c r="H800" s="159">
        <v>2500000</v>
      </c>
      <c r="I800" s="159">
        <f>+I801</f>
        <v>2500000</v>
      </c>
      <c r="J800" s="159">
        <f t="shared" si="14"/>
        <v>100</v>
      </c>
    </row>
    <row r="801" spans="1:10" ht="38.25">
      <c r="A801" s="156">
        <v>791</v>
      </c>
      <c r="B801" s="157" t="s">
        <v>698</v>
      </c>
      <c r="C801" s="158" t="s">
        <v>956</v>
      </c>
      <c r="D801" s="158" t="s">
        <v>571</v>
      </c>
      <c r="E801" s="158" t="s">
        <v>366</v>
      </c>
      <c r="F801" s="158" t="s">
        <v>1140</v>
      </c>
      <c r="G801" s="159">
        <v>0</v>
      </c>
      <c r="H801" s="159">
        <v>2500000</v>
      </c>
      <c r="I801" s="159">
        <f>+I802</f>
        <v>2500000</v>
      </c>
      <c r="J801" s="159">
        <f t="shared" si="14"/>
        <v>100</v>
      </c>
    </row>
    <row r="802" spans="1:10" ht="12.75">
      <c r="A802" s="156">
        <v>792</v>
      </c>
      <c r="B802" s="157" t="s">
        <v>700</v>
      </c>
      <c r="C802" s="158" t="s">
        <v>956</v>
      </c>
      <c r="D802" s="158" t="s">
        <v>571</v>
      </c>
      <c r="E802" s="158" t="s">
        <v>366</v>
      </c>
      <c r="F802" s="158" t="s">
        <v>701</v>
      </c>
      <c r="G802" s="159">
        <v>0</v>
      </c>
      <c r="H802" s="159">
        <v>2500000</v>
      </c>
      <c r="I802" s="159">
        <v>2500000</v>
      </c>
      <c r="J802" s="159">
        <f t="shared" si="14"/>
        <v>100</v>
      </c>
    </row>
    <row r="803" spans="1:10" ht="63.75">
      <c r="A803" s="156">
        <v>793</v>
      </c>
      <c r="B803" s="157" t="s">
        <v>367</v>
      </c>
      <c r="C803" s="158" t="s">
        <v>956</v>
      </c>
      <c r="D803" s="158" t="s">
        <v>571</v>
      </c>
      <c r="E803" s="158" t="s">
        <v>368</v>
      </c>
      <c r="F803" s="158"/>
      <c r="G803" s="159">
        <v>26477201.96</v>
      </c>
      <c r="H803" s="159">
        <v>27717728.16</v>
      </c>
      <c r="I803" s="159">
        <f>+I804</f>
        <v>27283836.34</v>
      </c>
      <c r="J803" s="159">
        <f t="shared" si="14"/>
        <v>98.43460539949245</v>
      </c>
    </row>
    <row r="804" spans="1:10" ht="38.25">
      <c r="A804" s="156">
        <v>794</v>
      </c>
      <c r="B804" s="157" t="s">
        <v>698</v>
      </c>
      <c r="C804" s="158" t="s">
        <v>956</v>
      </c>
      <c r="D804" s="158" t="s">
        <v>571</v>
      </c>
      <c r="E804" s="158" t="s">
        <v>368</v>
      </c>
      <c r="F804" s="158" t="s">
        <v>1140</v>
      </c>
      <c r="G804" s="159">
        <v>26477201.96</v>
      </c>
      <c r="H804" s="159">
        <v>27717728.16</v>
      </c>
      <c r="I804" s="159">
        <f>+I805</f>
        <v>27283836.34</v>
      </c>
      <c r="J804" s="159">
        <f t="shared" si="14"/>
        <v>98.43460539949245</v>
      </c>
    </row>
    <row r="805" spans="1:10" ht="12.75">
      <c r="A805" s="156">
        <v>795</v>
      </c>
      <c r="B805" s="157" t="s">
        <v>700</v>
      </c>
      <c r="C805" s="158" t="s">
        <v>956</v>
      </c>
      <c r="D805" s="158" t="s">
        <v>571</v>
      </c>
      <c r="E805" s="158" t="s">
        <v>368</v>
      </c>
      <c r="F805" s="158" t="s">
        <v>701</v>
      </c>
      <c r="G805" s="159">
        <v>26477201.96</v>
      </c>
      <c r="H805" s="159">
        <v>27717728.16</v>
      </c>
      <c r="I805" s="159">
        <v>27283836.34</v>
      </c>
      <c r="J805" s="159">
        <f t="shared" si="14"/>
        <v>98.43460539949245</v>
      </c>
    </row>
    <row r="806" spans="1:10" ht="51">
      <c r="A806" s="156">
        <v>796</v>
      </c>
      <c r="B806" s="157" t="s">
        <v>369</v>
      </c>
      <c r="C806" s="158" t="s">
        <v>956</v>
      </c>
      <c r="D806" s="158" t="s">
        <v>571</v>
      </c>
      <c r="E806" s="158" t="s">
        <v>370</v>
      </c>
      <c r="F806" s="158"/>
      <c r="G806" s="159">
        <v>300000</v>
      </c>
      <c r="H806" s="159">
        <v>300000</v>
      </c>
      <c r="I806" s="159">
        <f>+I807</f>
        <v>300000</v>
      </c>
      <c r="J806" s="159">
        <f t="shared" si="14"/>
        <v>100</v>
      </c>
    </row>
    <row r="807" spans="1:10" ht="38.25">
      <c r="A807" s="156">
        <v>797</v>
      </c>
      <c r="B807" s="157" t="s">
        <v>698</v>
      </c>
      <c r="C807" s="158" t="s">
        <v>956</v>
      </c>
      <c r="D807" s="158" t="s">
        <v>571</v>
      </c>
      <c r="E807" s="158" t="s">
        <v>370</v>
      </c>
      <c r="F807" s="158" t="s">
        <v>1140</v>
      </c>
      <c r="G807" s="159">
        <v>300000</v>
      </c>
      <c r="H807" s="159">
        <v>300000</v>
      </c>
      <c r="I807" s="159">
        <f>+I808</f>
        <v>300000</v>
      </c>
      <c r="J807" s="159">
        <f t="shared" si="14"/>
        <v>100</v>
      </c>
    </row>
    <row r="808" spans="1:10" ht="12.75">
      <c r="A808" s="156">
        <v>798</v>
      </c>
      <c r="B808" s="157" t="s">
        <v>700</v>
      </c>
      <c r="C808" s="158" t="s">
        <v>956</v>
      </c>
      <c r="D808" s="158" t="s">
        <v>571</v>
      </c>
      <c r="E808" s="158" t="s">
        <v>370</v>
      </c>
      <c r="F808" s="158" t="s">
        <v>701</v>
      </c>
      <c r="G808" s="159">
        <v>300000</v>
      </c>
      <c r="H808" s="159">
        <v>300000</v>
      </c>
      <c r="I808" s="159">
        <v>300000</v>
      </c>
      <c r="J808" s="159">
        <f t="shared" si="14"/>
        <v>100</v>
      </c>
    </row>
    <row r="809" spans="1:10" ht="51">
      <c r="A809" s="156">
        <v>799</v>
      </c>
      <c r="B809" s="157" t="s">
        <v>371</v>
      </c>
      <c r="C809" s="158" t="s">
        <v>956</v>
      </c>
      <c r="D809" s="158" t="s">
        <v>571</v>
      </c>
      <c r="E809" s="158" t="s">
        <v>372</v>
      </c>
      <c r="F809" s="158"/>
      <c r="G809" s="159">
        <v>94000</v>
      </c>
      <c r="H809" s="159">
        <v>94000</v>
      </c>
      <c r="I809" s="159">
        <f>+I810</f>
        <v>94000</v>
      </c>
      <c r="J809" s="159">
        <f t="shared" si="14"/>
        <v>100</v>
      </c>
    </row>
    <row r="810" spans="1:10" ht="38.25">
      <c r="A810" s="156">
        <v>800</v>
      </c>
      <c r="B810" s="157" t="s">
        <v>698</v>
      </c>
      <c r="C810" s="158" t="s">
        <v>956</v>
      </c>
      <c r="D810" s="158" t="s">
        <v>571</v>
      </c>
      <c r="E810" s="158" t="s">
        <v>372</v>
      </c>
      <c r="F810" s="158" t="s">
        <v>1140</v>
      </c>
      <c r="G810" s="159">
        <v>94000</v>
      </c>
      <c r="H810" s="159">
        <v>94000</v>
      </c>
      <c r="I810" s="159">
        <f>+I811</f>
        <v>94000</v>
      </c>
      <c r="J810" s="159">
        <f t="shared" si="14"/>
        <v>100</v>
      </c>
    </row>
    <row r="811" spans="1:10" ht="12.75">
      <c r="A811" s="156">
        <v>801</v>
      </c>
      <c r="B811" s="157" t="s">
        <v>700</v>
      </c>
      <c r="C811" s="158" t="s">
        <v>956</v>
      </c>
      <c r="D811" s="158" t="s">
        <v>571</v>
      </c>
      <c r="E811" s="158" t="s">
        <v>372</v>
      </c>
      <c r="F811" s="158" t="s">
        <v>701</v>
      </c>
      <c r="G811" s="159">
        <v>94000</v>
      </c>
      <c r="H811" s="159">
        <v>94000</v>
      </c>
      <c r="I811" s="159">
        <v>94000</v>
      </c>
      <c r="J811" s="159">
        <f t="shared" si="14"/>
        <v>100</v>
      </c>
    </row>
    <row r="812" spans="1:10" ht="102">
      <c r="A812" s="156">
        <v>802</v>
      </c>
      <c r="B812" s="161" t="s">
        <v>373</v>
      </c>
      <c r="C812" s="158" t="s">
        <v>956</v>
      </c>
      <c r="D812" s="158" t="s">
        <v>571</v>
      </c>
      <c r="E812" s="158" t="s">
        <v>374</v>
      </c>
      <c r="F812" s="158"/>
      <c r="G812" s="159">
        <v>0</v>
      </c>
      <c r="H812" s="159">
        <v>38000</v>
      </c>
      <c r="I812" s="159">
        <f>+I813</f>
        <v>38000</v>
      </c>
      <c r="J812" s="159">
        <f t="shared" si="14"/>
        <v>100</v>
      </c>
    </row>
    <row r="813" spans="1:10" ht="38.25">
      <c r="A813" s="156">
        <v>803</v>
      </c>
      <c r="B813" s="157" t="s">
        <v>698</v>
      </c>
      <c r="C813" s="158" t="s">
        <v>956</v>
      </c>
      <c r="D813" s="158" t="s">
        <v>571</v>
      </c>
      <c r="E813" s="158" t="s">
        <v>374</v>
      </c>
      <c r="F813" s="158" t="s">
        <v>1140</v>
      </c>
      <c r="G813" s="159">
        <v>0</v>
      </c>
      <c r="H813" s="159">
        <v>38000</v>
      </c>
      <c r="I813" s="159">
        <f>+I814</f>
        <v>38000</v>
      </c>
      <c r="J813" s="159">
        <f t="shared" si="14"/>
        <v>100</v>
      </c>
    </row>
    <row r="814" spans="1:10" ht="12.75">
      <c r="A814" s="156">
        <v>804</v>
      </c>
      <c r="B814" s="157" t="s">
        <v>700</v>
      </c>
      <c r="C814" s="158" t="s">
        <v>956</v>
      </c>
      <c r="D814" s="158" t="s">
        <v>571</v>
      </c>
      <c r="E814" s="158" t="s">
        <v>374</v>
      </c>
      <c r="F814" s="158" t="s">
        <v>701</v>
      </c>
      <c r="G814" s="159">
        <v>0</v>
      </c>
      <c r="H814" s="159">
        <v>38000</v>
      </c>
      <c r="I814" s="159">
        <v>38000</v>
      </c>
      <c r="J814" s="159">
        <f t="shared" si="14"/>
        <v>100</v>
      </c>
    </row>
    <row r="815" spans="1:10" ht="76.5">
      <c r="A815" s="156">
        <v>805</v>
      </c>
      <c r="B815" s="157" t="s">
        <v>375</v>
      </c>
      <c r="C815" s="158" t="s">
        <v>956</v>
      </c>
      <c r="D815" s="158" t="s">
        <v>571</v>
      </c>
      <c r="E815" s="158" t="s">
        <v>376</v>
      </c>
      <c r="F815" s="158"/>
      <c r="G815" s="159">
        <v>0</v>
      </c>
      <c r="H815" s="159">
        <v>5000</v>
      </c>
      <c r="I815" s="159">
        <f>+I816</f>
        <v>5000</v>
      </c>
      <c r="J815" s="159">
        <f t="shared" si="14"/>
        <v>100</v>
      </c>
    </row>
    <row r="816" spans="1:10" ht="38.25">
      <c r="A816" s="156">
        <v>806</v>
      </c>
      <c r="B816" s="157" t="s">
        <v>698</v>
      </c>
      <c r="C816" s="158" t="s">
        <v>956</v>
      </c>
      <c r="D816" s="158" t="s">
        <v>571</v>
      </c>
      <c r="E816" s="158" t="s">
        <v>376</v>
      </c>
      <c r="F816" s="158" t="s">
        <v>1140</v>
      </c>
      <c r="G816" s="159">
        <v>0</v>
      </c>
      <c r="H816" s="159">
        <v>5000</v>
      </c>
      <c r="I816" s="159">
        <f>+I817</f>
        <v>5000</v>
      </c>
      <c r="J816" s="159">
        <f t="shared" si="14"/>
        <v>100</v>
      </c>
    </row>
    <row r="817" spans="1:10" ht="12.75">
      <c r="A817" s="156">
        <v>807</v>
      </c>
      <c r="B817" s="157" t="s">
        <v>700</v>
      </c>
      <c r="C817" s="158" t="s">
        <v>956</v>
      </c>
      <c r="D817" s="158" t="s">
        <v>571</v>
      </c>
      <c r="E817" s="158" t="s">
        <v>376</v>
      </c>
      <c r="F817" s="158" t="s">
        <v>701</v>
      </c>
      <c r="G817" s="159">
        <v>0</v>
      </c>
      <c r="H817" s="159">
        <v>5000</v>
      </c>
      <c r="I817" s="159">
        <v>5000</v>
      </c>
      <c r="J817" s="159">
        <f t="shared" si="14"/>
        <v>100</v>
      </c>
    </row>
    <row r="818" spans="1:10" ht="76.5">
      <c r="A818" s="156">
        <v>808</v>
      </c>
      <c r="B818" s="157" t="s">
        <v>377</v>
      </c>
      <c r="C818" s="158" t="s">
        <v>956</v>
      </c>
      <c r="D818" s="158" t="s">
        <v>571</v>
      </c>
      <c r="E818" s="158" t="s">
        <v>378</v>
      </c>
      <c r="F818" s="158"/>
      <c r="G818" s="159">
        <v>0</v>
      </c>
      <c r="H818" s="159">
        <v>30000</v>
      </c>
      <c r="I818" s="159">
        <f>+I819</f>
        <v>29974</v>
      </c>
      <c r="J818" s="159">
        <f t="shared" si="14"/>
        <v>99.91333333333333</v>
      </c>
    </row>
    <row r="819" spans="1:10" ht="38.25">
      <c r="A819" s="156">
        <v>809</v>
      </c>
      <c r="B819" s="157" t="s">
        <v>698</v>
      </c>
      <c r="C819" s="158" t="s">
        <v>956</v>
      </c>
      <c r="D819" s="158" t="s">
        <v>571</v>
      </c>
      <c r="E819" s="158" t="s">
        <v>378</v>
      </c>
      <c r="F819" s="158" t="s">
        <v>1140</v>
      </c>
      <c r="G819" s="159">
        <v>0</v>
      </c>
      <c r="H819" s="159">
        <v>30000</v>
      </c>
      <c r="I819" s="159">
        <f>+I820</f>
        <v>29974</v>
      </c>
      <c r="J819" s="159">
        <f t="shared" si="14"/>
        <v>99.91333333333333</v>
      </c>
    </row>
    <row r="820" spans="1:10" ht="12.75">
      <c r="A820" s="156">
        <v>810</v>
      </c>
      <c r="B820" s="157" t="s">
        <v>700</v>
      </c>
      <c r="C820" s="158" t="s">
        <v>956</v>
      </c>
      <c r="D820" s="158" t="s">
        <v>571</v>
      </c>
      <c r="E820" s="158" t="s">
        <v>378</v>
      </c>
      <c r="F820" s="158" t="s">
        <v>701</v>
      </c>
      <c r="G820" s="159">
        <v>0</v>
      </c>
      <c r="H820" s="159">
        <v>30000</v>
      </c>
      <c r="I820" s="159">
        <v>29974</v>
      </c>
      <c r="J820" s="159">
        <f t="shared" si="14"/>
        <v>99.91333333333333</v>
      </c>
    </row>
    <row r="821" spans="1:10" ht="25.5">
      <c r="A821" s="156">
        <v>811</v>
      </c>
      <c r="B821" s="157" t="s">
        <v>379</v>
      </c>
      <c r="C821" s="158" t="s">
        <v>1125</v>
      </c>
      <c r="D821" s="158"/>
      <c r="E821" s="158"/>
      <c r="F821" s="158"/>
      <c r="G821" s="159">
        <v>12808000</v>
      </c>
      <c r="H821" s="159">
        <v>10872594.24</v>
      </c>
      <c r="I821" s="159">
        <f>+I822+I847+I877</f>
        <v>10467588.890000002</v>
      </c>
      <c r="J821" s="159">
        <f t="shared" si="14"/>
        <v>96.274988829161</v>
      </c>
    </row>
    <row r="822" spans="1:10" ht="12.75">
      <c r="A822" s="156">
        <v>812</v>
      </c>
      <c r="B822" s="157" t="s">
        <v>492</v>
      </c>
      <c r="C822" s="158" t="s">
        <v>1125</v>
      </c>
      <c r="D822" s="158" t="s">
        <v>493</v>
      </c>
      <c r="E822" s="158"/>
      <c r="F822" s="158"/>
      <c r="G822" s="159">
        <v>8308000</v>
      </c>
      <c r="H822" s="159">
        <v>8435801.69</v>
      </c>
      <c r="I822" s="159">
        <f>+I823</f>
        <v>8350796.340000001</v>
      </c>
      <c r="J822" s="159">
        <f t="shared" si="14"/>
        <v>98.99232635944055</v>
      </c>
    </row>
    <row r="823" spans="1:10" ht="38.25">
      <c r="A823" s="156">
        <v>813</v>
      </c>
      <c r="B823" s="157" t="s">
        <v>501</v>
      </c>
      <c r="C823" s="158" t="s">
        <v>1125</v>
      </c>
      <c r="D823" s="158" t="s">
        <v>502</v>
      </c>
      <c r="E823" s="158"/>
      <c r="F823" s="158"/>
      <c r="G823" s="159">
        <v>8308000</v>
      </c>
      <c r="H823" s="159">
        <v>8435801.69</v>
      </c>
      <c r="I823" s="159">
        <f>+I824</f>
        <v>8350796.340000001</v>
      </c>
      <c r="J823" s="159">
        <f t="shared" si="14"/>
        <v>98.99232635944055</v>
      </c>
    </row>
    <row r="824" spans="1:10" ht="51">
      <c r="A824" s="156">
        <v>814</v>
      </c>
      <c r="B824" s="157" t="s">
        <v>380</v>
      </c>
      <c r="C824" s="158" t="s">
        <v>1125</v>
      </c>
      <c r="D824" s="158" t="s">
        <v>502</v>
      </c>
      <c r="E824" s="158" t="s">
        <v>381</v>
      </c>
      <c r="F824" s="158"/>
      <c r="G824" s="159">
        <v>8308000</v>
      </c>
      <c r="H824" s="159">
        <v>8435801.69</v>
      </c>
      <c r="I824" s="159">
        <f>+I825</f>
        <v>8350796.340000001</v>
      </c>
      <c r="J824" s="159">
        <f t="shared" si="14"/>
        <v>98.99232635944055</v>
      </c>
    </row>
    <row r="825" spans="1:10" ht="25.5">
      <c r="A825" s="156">
        <v>815</v>
      </c>
      <c r="B825" s="157" t="s">
        <v>182</v>
      </c>
      <c r="C825" s="158" t="s">
        <v>1125</v>
      </c>
      <c r="D825" s="158" t="s">
        <v>502</v>
      </c>
      <c r="E825" s="158" t="s">
        <v>382</v>
      </c>
      <c r="F825" s="158"/>
      <c r="G825" s="159">
        <v>8308000</v>
      </c>
      <c r="H825" s="159">
        <v>8435801.69</v>
      </c>
      <c r="I825" s="159">
        <f>+I826+I829+I832+I837+I844</f>
        <v>8350796.340000001</v>
      </c>
      <c r="J825" s="159">
        <f t="shared" si="14"/>
        <v>98.99232635944055</v>
      </c>
    </row>
    <row r="826" spans="1:10" ht="76.5">
      <c r="A826" s="156">
        <v>816</v>
      </c>
      <c r="B826" s="161" t="s">
        <v>190</v>
      </c>
      <c r="C826" s="158" t="s">
        <v>1125</v>
      </c>
      <c r="D826" s="158" t="s">
        <v>502</v>
      </c>
      <c r="E826" s="158" t="s">
        <v>383</v>
      </c>
      <c r="F826" s="158"/>
      <c r="G826" s="159">
        <v>44600</v>
      </c>
      <c r="H826" s="159">
        <v>43917.17</v>
      </c>
      <c r="I826" s="159">
        <f>+I827</f>
        <v>41653.49</v>
      </c>
      <c r="J826" s="159">
        <f t="shared" si="14"/>
        <v>94.84556951187884</v>
      </c>
    </row>
    <row r="827" spans="1:10" ht="63.75">
      <c r="A827" s="156">
        <v>817</v>
      </c>
      <c r="B827" s="157" t="s">
        <v>593</v>
      </c>
      <c r="C827" s="158" t="s">
        <v>1125</v>
      </c>
      <c r="D827" s="158" t="s">
        <v>502</v>
      </c>
      <c r="E827" s="158" t="s">
        <v>383</v>
      </c>
      <c r="F827" s="158" t="s">
        <v>1174</v>
      </c>
      <c r="G827" s="159">
        <v>44600</v>
      </c>
      <c r="H827" s="159">
        <v>43917.17</v>
      </c>
      <c r="I827" s="159">
        <f>+I828</f>
        <v>41653.49</v>
      </c>
      <c r="J827" s="159">
        <f t="shared" si="14"/>
        <v>94.84556951187884</v>
      </c>
    </row>
    <row r="828" spans="1:10" ht="25.5">
      <c r="A828" s="156">
        <v>818</v>
      </c>
      <c r="B828" s="157" t="s">
        <v>594</v>
      </c>
      <c r="C828" s="158" t="s">
        <v>1125</v>
      </c>
      <c r="D828" s="158" t="s">
        <v>502</v>
      </c>
      <c r="E828" s="158" t="s">
        <v>383</v>
      </c>
      <c r="F828" s="158" t="s">
        <v>854</v>
      </c>
      <c r="G828" s="159">
        <v>44600</v>
      </c>
      <c r="H828" s="159">
        <v>43917.17</v>
      </c>
      <c r="I828" s="159">
        <v>41653.49</v>
      </c>
      <c r="J828" s="159">
        <f t="shared" si="14"/>
        <v>94.84556951187884</v>
      </c>
    </row>
    <row r="829" spans="1:10" ht="89.25">
      <c r="A829" s="156">
        <v>819</v>
      </c>
      <c r="B829" s="161" t="s">
        <v>192</v>
      </c>
      <c r="C829" s="158" t="s">
        <v>1125</v>
      </c>
      <c r="D829" s="158" t="s">
        <v>502</v>
      </c>
      <c r="E829" s="158" t="s">
        <v>384</v>
      </c>
      <c r="F829" s="158"/>
      <c r="G829" s="159">
        <v>0</v>
      </c>
      <c r="H829" s="159">
        <v>4837.72</v>
      </c>
      <c r="I829" s="159">
        <f>+I830</f>
        <v>4837.72</v>
      </c>
      <c r="J829" s="159">
        <f t="shared" si="14"/>
        <v>100</v>
      </c>
    </row>
    <row r="830" spans="1:10" ht="63.75">
      <c r="A830" s="156">
        <v>820</v>
      </c>
      <c r="B830" s="157" t="s">
        <v>593</v>
      </c>
      <c r="C830" s="158" t="s">
        <v>1125</v>
      </c>
      <c r="D830" s="158" t="s">
        <v>502</v>
      </c>
      <c r="E830" s="158" t="s">
        <v>384</v>
      </c>
      <c r="F830" s="158" t="s">
        <v>1174</v>
      </c>
      <c r="G830" s="159">
        <v>0</v>
      </c>
      <c r="H830" s="159">
        <v>4837.72</v>
      </c>
      <c r="I830" s="159">
        <f>+I831</f>
        <v>4837.72</v>
      </c>
      <c r="J830" s="159">
        <f t="shared" si="14"/>
        <v>100</v>
      </c>
    </row>
    <row r="831" spans="1:10" ht="25.5">
      <c r="A831" s="156">
        <v>821</v>
      </c>
      <c r="B831" s="157" t="s">
        <v>594</v>
      </c>
      <c r="C831" s="158" t="s">
        <v>1125</v>
      </c>
      <c r="D831" s="158" t="s">
        <v>502</v>
      </c>
      <c r="E831" s="158" t="s">
        <v>384</v>
      </c>
      <c r="F831" s="158" t="s">
        <v>854</v>
      </c>
      <c r="G831" s="159">
        <v>0</v>
      </c>
      <c r="H831" s="159">
        <v>4837.72</v>
      </c>
      <c r="I831" s="159">
        <v>4837.72</v>
      </c>
      <c r="J831" s="159">
        <f t="shared" si="14"/>
        <v>100</v>
      </c>
    </row>
    <row r="832" spans="1:10" ht="114.75">
      <c r="A832" s="156">
        <v>822</v>
      </c>
      <c r="B832" s="161" t="s">
        <v>1028</v>
      </c>
      <c r="C832" s="158" t="s">
        <v>1125</v>
      </c>
      <c r="D832" s="158" t="s">
        <v>502</v>
      </c>
      <c r="E832" s="158" t="s">
        <v>385</v>
      </c>
      <c r="F832" s="158"/>
      <c r="G832" s="159">
        <v>0</v>
      </c>
      <c r="H832" s="159">
        <v>180686</v>
      </c>
      <c r="I832" s="159">
        <f>+I833+I835</f>
        <v>180686</v>
      </c>
      <c r="J832" s="159">
        <f t="shared" si="14"/>
        <v>100</v>
      </c>
    </row>
    <row r="833" spans="1:10" ht="63.75">
      <c r="A833" s="156">
        <v>823</v>
      </c>
      <c r="B833" s="157" t="s">
        <v>593</v>
      </c>
      <c r="C833" s="158" t="s">
        <v>1125</v>
      </c>
      <c r="D833" s="158" t="s">
        <v>502</v>
      </c>
      <c r="E833" s="158" t="s">
        <v>385</v>
      </c>
      <c r="F833" s="158" t="s">
        <v>1174</v>
      </c>
      <c r="G833" s="159">
        <v>0</v>
      </c>
      <c r="H833" s="159">
        <v>60686</v>
      </c>
      <c r="I833" s="159">
        <f>+I834</f>
        <v>60686</v>
      </c>
      <c r="J833" s="159">
        <f t="shared" si="14"/>
        <v>100</v>
      </c>
    </row>
    <row r="834" spans="1:10" ht="25.5">
      <c r="A834" s="156">
        <v>824</v>
      </c>
      <c r="B834" s="157" t="s">
        <v>594</v>
      </c>
      <c r="C834" s="158" t="s">
        <v>1125</v>
      </c>
      <c r="D834" s="158" t="s">
        <v>502</v>
      </c>
      <c r="E834" s="158" t="s">
        <v>385</v>
      </c>
      <c r="F834" s="158" t="s">
        <v>854</v>
      </c>
      <c r="G834" s="159">
        <v>0</v>
      </c>
      <c r="H834" s="159">
        <v>60686</v>
      </c>
      <c r="I834" s="159">
        <v>60686</v>
      </c>
      <c r="J834" s="159">
        <f t="shared" si="14"/>
        <v>100</v>
      </c>
    </row>
    <row r="835" spans="1:10" ht="25.5">
      <c r="A835" s="156">
        <v>825</v>
      </c>
      <c r="B835" s="157" t="s">
        <v>600</v>
      </c>
      <c r="C835" s="158" t="s">
        <v>1125</v>
      </c>
      <c r="D835" s="158" t="s">
        <v>502</v>
      </c>
      <c r="E835" s="158" t="s">
        <v>385</v>
      </c>
      <c r="F835" s="158" t="s">
        <v>601</v>
      </c>
      <c r="G835" s="159">
        <v>0</v>
      </c>
      <c r="H835" s="159">
        <v>120000</v>
      </c>
      <c r="I835" s="159">
        <f>+I836</f>
        <v>120000</v>
      </c>
      <c r="J835" s="159">
        <f t="shared" si="14"/>
        <v>100</v>
      </c>
    </row>
    <row r="836" spans="1:10" ht="38.25">
      <c r="A836" s="156">
        <v>826</v>
      </c>
      <c r="B836" s="157" t="s">
        <v>602</v>
      </c>
      <c r="C836" s="158" t="s">
        <v>1125</v>
      </c>
      <c r="D836" s="158" t="s">
        <v>502</v>
      </c>
      <c r="E836" s="158" t="s">
        <v>385</v>
      </c>
      <c r="F836" s="158" t="s">
        <v>603</v>
      </c>
      <c r="G836" s="159">
        <v>0</v>
      </c>
      <c r="H836" s="159">
        <v>120000</v>
      </c>
      <c r="I836" s="159">
        <v>120000</v>
      </c>
      <c r="J836" s="159">
        <f t="shared" si="14"/>
        <v>100</v>
      </c>
    </row>
    <row r="837" spans="1:10" ht="51">
      <c r="A837" s="156">
        <v>827</v>
      </c>
      <c r="B837" s="157" t="s">
        <v>386</v>
      </c>
      <c r="C837" s="158" t="s">
        <v>1125</v>
      </c>
      <c r="D837" s="158" t="s">
        <v>502</v>
      </c>
      <c r="E837" s="158" t="s">
        <v>387</v>
      </c>
      <c r="F837" s="158"/>
      <c r="G837" s="159">
        <v>8263400</v>
      </c>
      <c r="H837" s="159">
        <v>8205746.8</v>
      </c>
      <c r="I837" s="159">
        <f>+I838+I840+I842</f>
        <v>8123005.130000001</v>
      </c>
      <c r="J837" s="159">
        <f t="shared" si="14"/>
        <v>98.99166191674354</v>
      </c>
    </row>
    <row r="838" spans="1:10" ht="63.75">
      <c r="A838" s="156">
        <v>828</v>
      </c>
      <c r="B838" s="157" t="s">
        <v>593</v>
      </c>
      <c r="C838" s="158" t="s">
        <v>1125</v>
      </c>
      <c r="D838" s="158" t="s">
        <v>502</v>
      </c>
      <c r="E838" s="158" t="s">
        <v>387</v>
      </c>
      <c r="F838" s="158" t="s">
        <v>1174</v>
      </c>
      <c r="G838" s="159">
        <v>6884719.18</v>
      </c>
      <c r="H838" s="159">
        <v>7060571.73</v>
      </c>
      <c r="I838" s="159">
        <f>+I839</f>
        <v>7060571.73</v>
      </c>
      <c r="J838" s="159">
        <f t="shared" si="14"/>
        <v>100</v>
      </c>
    </row>
    <row r="839" spans="1:10" ht="25.5">
      <c r="A839" s="156">
        <v>829</v>
      </c>
      <c r="B839" s="157" t="s">
        <v>594</v>
      </c>
      <c r="C839" s="158" t="s">
        <v>1125</v>
      </c>
      <c r="D839" s="158" t="s">
        <v>502</v>
      </c>
      <c r="E839" s="158" t="s">
        <v>387</v>
      </c>
      <c r="F839" s="158" t="s">
        <v>854</v>
      </c>
      <c r="G839" s="159">
        <v>6884719.18</v>
      </c>
      <c r="H839" s="159">
        <v>7060571.73</v>
      </c>
      <c r="I839" s="159">
        <v>7060571.73</v>
      </c>
      <c r="J839" s="159">
        <f t="shared" si="14"/>
        <v>100</v>
      </c>
    </row>
    <row r="840" spans="1:10" ht="25.5">
      <c r="A840" s="156">
        <v>830</v>
      </c>
      <c r="B840" s="157" t="s">
        <v>600</v>
      </c>
      <c r="C840" s="158" t="s">
        <v>1125</v>
      </c>
      <c r="D840" s="158" t="s">
        <v>502</v>
      </c>
      <c r="E840" s="158" t="s">
        <v>387</v>
      </c>
      <c r="F840" s="158" t="s">
        <v>601</v>
      </c>
      <c r="G840" s="159">
        <v>1378680.82</v>
      </c>
      <c r="H840" s="159">
        <v>1145022.74</v>
      </c>
      <c r="I840" s="159">
        <f>+I841</f>
        <v>1062281.07</v>
      </c>
      <c r="J840" s="159">
        <f t="shared" si="14"/>
        <v>92.77379678939826</v>
      </c>
    </row>
    <row r="841" spans="1:10" ht="38.25">
      <c r="A841" s="156">
        <v>831</v>
      </c>
      <c r="B841" s="157" t="s">
        <v>602</v>
      </c>
      <c r="C841" s="158" t="s">
        <v>1125</v>
      </c>
      <c r="D841" s="158" t="s">
        <v>502</v>
      </c>
      <c r="E841" s="158" t="s">
        <v>387</v>
      </c>
      <c r="F841" s="158" t="s">
        <v>603</v>
      </c>
      <c r="G841" s="159">
        <v>1378680.82</v>
      </c>
      <c r="H841" s="159">
        <v>1145022.74</v>
      </c>
      <c r="I841" s="159">
        <v>1062281.07</v>
      </c>
      <c r="J841" s="159">
        <f t="shared" si="14"/>
        <v>92.77379678939826</v>
      </c>
    </row>
    <row r="842" spans="1:10" ht="12.75">
      <c r="A842" s="156">
        <v>832</v>
      </c>
      <c r="B842" s="157" t="s">
        <v>606</v>
      </c>
      <c r="C842" s="158" t="s">
        <v>1125</v>
      </c>
      <c r="D842" s="158" t="s">
        <v>502</v>
      </c>
      <c r="E842" s="158" t="s">
        <v>387</v>
      </c>
      <c r="F842" s="158" t="s">
        <v>1131</v>
      </c>
      <c r="G842" s="159">
        <v>0</v>
      </c>
      <c r="H842" s="159">
        <v>152.33</v>
      </c>
      <c r="I842" s="159">
        <f>+I843</f>
        <v>152.33</v>
      </c>
      <c r="J842" s="159">
        <f t="shared" si="14"/>
        <v>100</v>
      </c>
    </row>
    <row r="843" spans="1:10" ht="12.75">
      <c r="A843" s="156">
        <v>833</v>
      </c>
      <c r="B843" s="157" t="s">
        <v>609</v>
      </c>
      <c r="C843" s="158" t="s">
        <v>1125</v>
      </c>
      <c r="D843" s="158" t="s">
        <v>502</v>
      </c>
      <c r="E843" s="158" t="s">
        <v>387</v>
      </c>
      <c r="F843" s="158" t="s">
        <v>610</v>
      </c>
      <c r="G843" s="159">
        <v>0</v>
      </c>
      <c r="H843" s="159">
        <v>152.33</v>
      </c>
      <c r="I843" s="159">
        <v>152.33</v>
      </c>
      <c r="J843" s="159">
        <f aca="true" t="shared" si="15" ref="J843:J906">+I843/H843*100</f>
        <v>100</v>
      </c>
    </row>
    <row r="844" spans="1:10" ht="114.75">
      <c r="A844" s="156">
        <v>834</v>
      </c>
      <c r="B844" s="161" t="s">
        <v>388</v>
      </c>
      <c r="C844" s="158" t="s">
        <v>1125</v>
      </c>
      <c r="D844" s="158" t="s">
        <v>502</v>
      </c>
      <c r="E844" s="158" t="s">
        <v>389</v>
      </c>
      <c r="F844" s="158"/>
      <c r="G844" s="159">
        <v>0</v>
      </c>
      <c r="H844" s="159">
        <v>614</v>
      </c>
      <c r="I844" s="159">
        <f>+I845</f>
        <v>614</v>
      </c>
      <c r="J844" s="159">
        <f t="shared" si="15"/>
        <v>100</v>
      </c>
    </row>
    <row r="845" spans="1:10" ht="63.75">
      <c r="A845" s="156">
        <v>835</v>
      </c>
      <c r="B845" s="157" t="s">
        <v>593</v>
      </c>
      <c r="C845" s="158" t="s">
        <v>1125</v>
      </c>
      <c r="D845" s="158" t="s">
        <v>502</v>
      </c>
      <c r="E845" s="158" t="s">
        <v>389</v>
      </c>
      <c r="F845" s="158" t="s">
        <v>1174</v>
      </c>
      <c r="G845" s="159">
        <v>0</v>
      </c>
      <c r="H845" s="159">
        <v>614</v>
      </c>
      <c r="I845" s="159">
        <f>+I846</f>
        <v>614</v>
      </c>
      <c r="J845" s="159">
        <f t="shared" si="15"/>
        <v>100</v>
      </c>
    </row>
    <row r="846" spans="1:10" ht="25.5">
      <c r="A846" s="156">
        <v>836</v>
      </c>
      <c r="B846" s="157" t="s">
        <v>594</v>
      </c>
      <c r="C846" s="158" t="s">
        <v>1125</v>
      </c>
      <c r="D846" s="158" t="s">
        <v>502</v>
      </c>
      <c r="E846" s="158" t="s">
        <v>389</v>
      </c>
      <c r="F846" s="158" t="s">
        <v>854</v>
      </c>
      <c r="G846" s="159">
        <v>0</v>
      </c>
      <c r="H846" s="159">
        <v>614</v>
      </c>
      <c r="I846" s="159">
        <v>614</v>
      </c>
      <c r="J846" s="159">
        <f t="shared" si="15"/>
        <v>100</v>
      </c>
    </row>
    <row r="847" spans="1:10" ht="12.75">
      <c r="A847" s="156">
        <v>837</v>
      </c>
      <c r="B847" s="157" t="s">
        <v>527</v>
      </c>
      <c r="C847" s="158" t="s">
        <v>1125</v>
      </c>
      <c r="D847" s="158" t="s">
        <v>528</v>
      </c>
      <c r="E847" s="158"/>
      <c r="F847" s="158"/>
      <c r="G847" s="159">
        <v>3100000</v>
      </c>
      <c r="H847" s="159">
        <v>2107320.24</v>
      </c>
      <c r="I847" s="159">
        <f>+I848</f>
        <v>2107320.24</v>
      </c>
      <c r="J847" s="159">
        <f t="shared" si="15"/>
        <v>100</v>
      </c>
    </row>
    <row r="848" spans="1:10" ht="12.75">
      <c r="A848" s="156">
        <v>838</v>
      </c>
      <c r="B848" s="157" t="s">
        <v>529</v>
      </c>
      <c r="C848" s="158" t="s">
        <v>1125</v>
      </c>
      <c r="D848" s="158" t="s">
        <v>530</v>
      </c>
      <c r="E848" s="158"/>
      <c r="F848" s="158"/>
      <c r="G848" s="159">
        <v>3100000</v>
      </c>
      <c r="H848" s="159">
        <v>2107320.24</v>
      </c>
      <c r="I848" s="159">
        <f>+I849</f>
        <v>2107320.24</v>
      </c>
      <c r="J848" s="159">
        <f t="shared" si="15"/>
        <v>100</v>
      </c>
    </row>
    <row r="849" spans="1:10" ht="25.5">
      <c r="A849" s="156">
        <v>839</v>
      </c>
      <c r="B849" s="157" t="s">
        <v>587</v>
      </c>
      <c r="C849" s="158" t="s">
        <v>1125</v>
      </c>
      <c r="D849" s="158" t="s">
        <v>530</v>
      </c>
      <c r="E849" s="158" t="s">
        <v>588</v>
      </c>
      <c r="F849" s="158"/>
      <c r="G849" s="159">
        <v>3100000</v>
      </c>
      <c r="H849" s="159">
        <v>2107320.24</v>
      </c>
      <c r="I849" s="159">
        <f>+I850</f>
        <v>2107320.24</v>
      </c>
      <c r="J849" s="159">
        <f t="shared" si="15"/>
        <v>100</v>
      </c>
    </row>
    <row r="850" spans="1:10" ht="89.25">
      <c r="A850" s="156">
        <v>840</v>
      </c>
      <c r="B850" s="161" t="s">
        <v>643</v>
      </c>
      <c r="C850" s="158" t="s">
        <v>1125</v>
      </c>
      <c r="D850" s="158" t="s">
        <v>530</v>
      </c>
      <c r="E850" s="158" t="s">
        <v>644</v>
      </c>
      <c r="F850" s="158"/>
      <c r="G850" s="159">
        <v>3100000</v>
      </c>
      <c r="H850" s="159">
        <v>2107320.24</v>
      </c>
      <c r="I850" s="159">
        <f>+I851+I856+I861+I866+I869+I872</f>
        <v>2107320.24</v>
      </c>
      <c r="J850" s="159">
        <f t="shared" si="15"/>
        <v>100</v>
      </c>
    </row>
    <row r="851" spans="1:10" ht="25.5">
      <c r="A851" s="156">
        <v>841</v>
      </c>
      <c r="B851" s="157" t="s">
        <v>390</v>
      </c>
      <c r="C851" s="158" t="s">
        <v>1125</v>
      </c>
      <c r="D851" s="158" t="s">
        <v>530</v>
      </c>
      <c r="E851" s="158" t="s">
        <v>391</v>
      </c>
      <c r="F851" s="158"/>
      <c r="G851" s="159">
        <v>1006278.06</v>
      </c>
      <c r="H851" s="159">
        <v>506278.06</v>
      </c>
      <c r="I851" s="159">
        <f>+I852+I854</f>
        <v>506278.06</v>
      </c>
      <c r="J851" s="159">
        <f t="shared" si="15"/>
        <v>100</v>
      </c>
    </row>
    <row r="852" spans="1:10" ht="25.5">
      <c r="A852" s="156">
        <v>842</v>
      </c>
      <c r="B852" s="157" t="s">
        <v>600</v>
      </c>
      <c r="C852" s="158" t="s">
        <v>1125</v>
      </c>
      <c r="D852" s="158" t="s">
        <v>530</v>
      </c>
      <c r="E852" s="158" t="s">
        <v>391</v>
      </c>
      <c r="F852" s="158" t="s">
        <v>601</v>
      </c>
      <c r="G852" s="159">
        <v>981593.34</v>
      </c>
      <c r="H852" s="159">
        <v>506278.06</v>
      </c>
      <c r="I852" s="159">
        <f>+I853</f>
        <v>506278.06</v>
      </c>
      <c r="J852" s="159">
        <f t="shared" si="15"/>
        <v>100</v>
      </c>
    </row>
    <row r="853" spans="1:10" ht="38.25">
      <c r="A853" s="156">
        <v>843</v>
      </c>
      <c r="B853" s="157" t="s">
        <v>602</v>
      </c>
      <c r="C853" s="158" t="s">
        <v>1125</v>
      </c>
      <c r="D853" s="158" t="s">
        <v>530</v>
      </c>
      <c r="E853" s="158" t="s">
        <v>391</v>
      </c>
      <c r="F853" s="158" t="s">
        <v>603</v>
      </c>
      <c r="G853" s="159">
        <v>981593.34</v>
      </c>
      <c r="H853" s="159">
        <v>506278.06</v>
      </c>
      <c r="I853" s="159">
        <v>506278.06</v>
      </c>
      <c r="J853" s="159">
        <f t="shared" si="15"/>
        <v>100</v>
      </c>
    </row>
    <row r="854" spans="1:10" ht="12.75">
      <c r="A854" s="156">
        <v>844</v>
      </c>
      <c r="B854" s="157" t="s">
        <v>606</v>
      </c>
      <c r="C854" s="158" t="s">
        <v>1125</v>
      </c>
      <c r="D854" s="158" t="s">
        <v>530</v>
      </c>
      <c r="E854" s="158" t="s">
        <v>391</v>
      </c>
      <c r="F854" s="158" t="s">
        <v>1131</v>
      </c>
      <c r="G854" s="159">
        <v>24684.72</v>
      </c>
      <c r="H854" s="159">
        <v>0</v>
      </c>
      <c r="I854" s="159">
        <f>+I855</f>
        <v>0</v>
      </c>
      <c r="J854" s="159">
        <v>0</v>
      </c>
    </row>
    <row r="855" spans="1:10" ht="12.75">
      <c r="A855" s="156">
        <v>845</v>
      </c>
      <c r="B855" s="157" t="s">
        <v>607</v>
      </c>
      <c r="C855" s="158" t="s">
        <v>1125</v>
      </c>
      <c r="D855" s="158" t="s">
        <v>530</v>
      </c>
      <c r="E855" s="158" t="s">
        <v>391</v>
      </c>
      <c r="F855" s="158" t="s">
        <v>608</v>
      </c>
      <c r="G855" s="159">
        <v>24684.72</v>
      </c>
      <c r="H855" s="159">
        <v>0</v>
      </c>
      <c r="I855" s="159">
        <v>0</v>
      </c>
      <c r="J855" s="159">
        <v>0</v>
      </c>
    </row>
    <row r="856" spans="1:10" ht="25.5">
      <c r="A856" s="156">
        <v>846</v>
      </c>
      <c r="B856" s="157" t="s">
        <v>392</v>
      </c>
      <c r="C856" s="158" t="s">
        <v>1125</v>
      </c>
      <c r="D856" s="158" t="s">
        <v>530</v>
      </c>
      <c r="E856" s="158" t="s">
        <v>393</v>
      </c>
      <c r="F856" s="158"/>
      <c r="G856" s="159">
        <v>2093721.94</v>
      </c>
      <c r="H856" s="159">
        <v>1107086.46</v>
      </c>
      <c r="I856" s="159">
        <f>+I857+I859</f>
        <v>1107086.46</v>
      </c>
      <c r="J856" s="159">
        <f t="shared" si="15"/>
        <v>100</v>
      </c>
    </row>
    <row r="857" spans="1:10" ht="25.5">
      <c r="A857" s="156">
        <v>847</v>
      </c>
      <c r="B857" s="157" t="s">
        <v>600</v>
      </c>
      <c r="C857" s="158" t="s">
        <v>1125</v>
      </c>
      <c r="D857" s="158" t="s">
        <v>530</v>
      </c>
      <c r="E857" s="158" t="s">
        <v>393</v>
      </c>
      <c r="F857" s="158" t="s">
        <v>601</v>
      </c>
      <c r="G857" s="159">
        <v>2069889.41</v>
      </c>
      <c r="H857" s="159">
        <v>1083253.93</v>
      </c>
      <c r="I857" s="159">
        <f>+I858</f>
        <v>1083253.93</v>
      </c>
      <c r="J857" s="159">
        <f t="shared" si="15"/>
        <v>100</v>
      </c>
    </row>
    <row r="858" spans="1:10" ht="38.25">
      <c r="A858" s="156">
        <v>848</v>
      </c>
      <c r="B858" s="157" t="s">
        <v>602</v>
      </c>
      <c r="C858" s="158" t="s">
        <v>1125</v>
      </c>
      <c r="D858" s="158" t="s">
        <v>530</v>
      </c>
      <c r="E858" s="158" t="s">
        <v>393</v>
      </c>
      <c r="F858" s="158" t="s">
        <v>603</v>
      </c>
      <c r="G858" s="159">
        <v>2069889.41</v>
      </c>
      <c r="H858" s="159">
        <v>1083253.93</v>
      </c>
      <c r="I858" s="159">
        <v>1083253.93</v>
      </c>
      <c r="J858" s="159">
        <f t="shared" si="15"/>
        <v>100</v>
      </c>
    </row>
    <row r="859" spans="1:10" ht="12.75">
      <c r="A859" s="156">
        <v>849</v>
      </c>
      <c r="B859" s="157" t="s">
        <v>606</v>
      </c>
      <c r="C859" s="158" t="s">
        <v>1125</v>
      </c>
      <c r="D859" s="158" t="s">
        <v>530</v>
      </c>
      <c r="E859" s="158" t="s">
        <v>393</v>
      </c>
      <c r="F859" s="158" t="s">
        <v>1131</v>
      </c>
      <c r="G859" s="159">
        <v>23832.53</v>
      </c>
      <c r="H859" s="159">
        <v>23832.53</v>
      </c>
      <c r="I859" s="159">
        <f>+I860</f>
        <v>23832.53</v>
      </c>
      <c r="J859" s="159">
        <f t="shared" si="15"/>
        <v>100</v>
      </c>
    </row>
    <row r="860" spans="1:10" ht="12.75">
      <c r="A860" s="156">
        <v>850</v>
      </c>
      <c r="B860" s="157" t="s">
        <v>607</v>
      </c>
      <c r="C860" s="158" t="s">
        <v>1125</v>
      </c>
      <c r="D860" s="158" t="s">
        <v>530</v>
      </c>
      <c r="E860" s="158" t="s">
        <v>393</v>
      </c>
      <c r="F860" s="158" t="s">
        <v>608</v>
      </c>
      <c r="G860" s="159">
        <v>23832.53</v>
      </c>
      <c r="H860" s="159">
        <v>23832.53</v>
      </c>
      <c r="I860" s="159">
        <v>23832.53</v>
      </c>
      <c r="J860" s="159">
        <f t="shared" si="15"/>
        <v>100</v>
      </c>
    </row>
    <row r="861" spans="1:10" ht="25.5">
      <c r="A861" s="156">
        <v>851</v>
      </c>
      <c r="B861" s="157" t="s">
        <v>394</v>
      </c>
      <c r="C861" s="158" t="s">
        <v>1125</v>
      </c>
      <c r="D861" s="158" t="s">
        <v>530</v>
      </c>
      <c r="E861" s="158" t="s">
        <v>395</v>
      </c>
      <c r="F861" s="158"/>
      <c r="G861" s="159">
        <v>0</v>
      </c>
      <c r="H861" s="159">
        <v>305280.93</v>
      </c>
      <c r="I861" s="159">
        <f>+I862+I864</f>
        <v>305280.93000000005</v>
      </c>
      <c r="J861" s="159">
        <f t="shared" si="15"/>
        <v>100.00000000000003</v>
      </c>
    </row>
    <row r="862" spans="1:10" ht="25.5">
      <c r="A862" s="156">
        <v>852</v>
      </c>
      <c r="B862" s="157" t="s">
        <v>600</v>
      </c>
      <c r="C862" s="158" t="s">
        <v>1125</v>
      </c>
      <c r="D862" s="158" t="s">
        <v>530</v>
      </c>
      <c r="E862" s="158" t="s">
        <v>395</v>
      </c>
      <c r="F862" s="158" t="s">
        <v>601</v>
      </c>
      <c r="G862" s="159">
        <v>0</v>
      </c>
      <c r="H862" s="159">
        <v>277354.15</v>
      </c>
      <c r="I862" s="159">
        <f>+I863</f>
        <v>277354.15</v>
      </c>
      <c r="J862" s="159">
        <f t="shared" si="15"/>
        <v>100</v>
      </c>
    </row>
    <row r="863" spans="1:10" ht="38.25">
      <c r="A863" s="156">
        <v>853</v>
      </c>
      <c r="B863" s="157" t="s">
        <v>602</v>
      </c>
      <c r="C863" s="158" t="s">
        <v>1125</v>
      </c>
      <c r="D863" s="158" t="s">
        <v>530</v>
      </c>
      <c r="E863" s="158" t="s">
        <v>395</v>
      </c>
      <c r="F863" s="158" t="s">
        <v>603</v>
      </c>
      <c r="G863" s="159">
        <v>0</v>
      </c>
      <c r="H863" s="159">
        <v>277354.15</v>
      </c>
      <c r="I863" s="159">
        <v>277354.15</v>
      </c>
      <c r="J863" s="159">
        <f t="shared" si="15"/>
        <v>100</v>
      </c>
    </row>
    <row r="864" spans="1:10" ht="12.75">
      <c r="A864" s="156">
        <v>854</v>
      </c>
      <c r="B864" s="157" t="s">
        <v>606</v>
      </c>
      <c r="C864" s="158" t="s">
        <v>1125</v>
      </c>
      <c r="D864" s="158" t="s">
        <v>530</v>
      </c>
      <c r="E864" s="158" t="s">
        <v>395</v>
      </c>
      <c r="F864" s="158" t="s">
        <v>1131</v>
      </c>
      <c r="G864" s="159">
        <v>0</v>
      </c>
      <c r="H864" s="159">
        <v>27926.78</v>
      </c>
      <c r="I864" s="159">
        <f>+I865</f>
        <v>27926.78</v>
      </c>
      <c r="J864" s="159">
        <f t="shared" si="15"/>
        <v>100</v>
      </c>
    </row>
    <row r="865" spans="1:10" ht="12.75">
      <c r="A865" s="156">
        <v>855</v>
      </c>
      <c r="B865" s="157" t="s">
        <v>607</v>
      </c>
      <c r="C865" s="158" t="s">
        <v>1125</v>
      </c>
      <c r="D865" s="158" t="s">
        <v>530</v>
      </c>
      <c r="E865" s="158" t="s">
        <v>395</v>
      </c>
      <c r="F865" s="158" t="s">
        <v>608</v>
      </c>
      <c r="G865" s="159">
        <v>0</v>
      </c>
      <c r="H865" s="159">
        <v>27926.78</v>
      </c>
      <c r="I865" s="159">
        <v>27926.78</v>
      </c>
      <c r="J865" s="159">
        <f t="shared" si="15"/>
        <v>100</v>
      </c>
    </row>
    <row r="866" spans="1:10" ht="25.5">
      <c r="A866" s="156">
        <v>856</v>
      </c>
      <c r="B866" s="157" t="s">
        <v>396</v>
      </c>
      <c r="C866" s="158" t="s">
        <v>1125</v>
      </c>
      <c r="D866" s="158" t="s">
        <v>530</v>
      </c>
      <c r="E866" s="158" t="s">
        <v>397</v>
      </c>
      <c r="F866" s="158"/>
      <c r="G866" s="159">
        <v>0</v>
      </c>
      <c r="H866" s="159">
        <v>34509.32</v>
      </c>
      <c r="I866" s="159">
        <f>+I867</f>
        <v>34509.32</v>
      </c>
      <c r="J866" s="159">
        <f t="shared" si="15"/>
        <v>100</v>
      </c>
    </row>
    <row r="867" spans="1:10" ht="12.75">
      <c r="A867" s="156">
        <v>857</v>
      </c>
      <c r="B867" s="157" t="s">
        <v>606</v>
      </c>
      <c r="C867" s="158" t="s">
        <v>1125</v>
      </c>
      <c r="D867" s="158" t="s">
        <v>530</v>
      </c>
      <c r="E867" s="158" t="s">
        <v>397</v>
      </c>
      <c r="F867" s="158" t="s">
        <v>1131</v>
      </c>
      <c r="G867" s="159">
        <v>0</v>
      </c>
      <c r="H867" s="159">
        <v>34509.32</v>
      </c>
      <c r="I867" s="159">
        <f>+I868</f>
        <v>34509.32</v>
      </c>
      <c r="J867" s="159">
        <f t="shared" si="15"/>
        <v>100</v>
      </c>
    </row>
    <row r="868" spans="1:10" ht="12.75">
      <c r="A868" s="156">
        <v>858</v>
      </c>
      <c r="B868" s="157" t="s">
        <v>607</v>
      </c>
      <c r="C868" s="158" t="s">
        <v>1125</v>
      </c>
      <c r="D868" s="158" t="s">
        <v>530</v>
      </c>
      <c r="E868" s="158" t="s">
        <v>397</v>
      </c>
      <c r="F868" s="158" t="s">
        <v>608</v>
      </c>
      <c r="G868" s="159">
        <v>0</v>
      </c>
      <c r="H868" s="159">
        <v>34509.32</v>
      </c>
      <c r="I868" s="159">
        <v>34509.32</v>
      </c>
      <c r="J868" s="159">
        <f t="shared" si="15"/>
        <v>100</v>
      </c>
    </row>
    <row r="869" spans="1:10" ht="25.5">
      <c r="A869" s="156">
        <v>859</v>
      </c>
      <c r="B869" s="157" t="s">
        <v>398</v>
      </c>
      <c r="C869" s="158" t="s">
        <v>1125</v>
      </c>
      <c r="D869" s="158" t="s">
        <v>530</v>
      </c>
      <c r="E869" s="158" t="s">
        <v>399</v>
      </c>
      <c r="F869" s="158"/>
      <c r="G869" s="159">
        <v>0</v>
      </c>
      <c r="H869" s="159">
        <v>35804.28</v>
      </c>
      <c r="I869" s="159">
        <f>+I870</f>
        <v>35804.28</v>
      </c>
      <c r="J869" s="159">
        <f t="shared" si="15"/>
        <v>100</v>
      </c>
    </row>
    <row r="870" spans="1:10" ht="12.75">
      <c r="A870" s="156">
        <v>860</v>
      </c>
      <c r="B870" s="157" t="s">
        <v>606</v>
      </c>
      <c r="C870" s="158" t="s">
        <v>1125</v>
      </c>
      <c r="D870" s="158" t="s">
        <v>530</v>
      </c>
      <c r="E870" s="158" t="s">
        <v>399</v>
      </c>
      <c r="F870" s="158" t="s">
        <v>1131</v>
      </c>
      <c r="G870" s="159">
        <v>0</v>
      </c>
      <c r="H870" s="159">
        <v>35804.28</v>
      </c>
      <c r="I870" s="159">
        <f>+I871</f>
        <v>35804.28</v>
      </c>
      <c r="J870" s="159">
        <f t="shared" si="15"/>
        <v>100</v>
      </c>
    </row>
    <row r="871" spans="1:10" ht="12.75">
      <c r="A871" s="156">
        <v>861</v>
      </c>
      <c r="B871" s="157" t="s">
        <v>607</v>
      </c>
      <c r="C871" s="158" t="s">
        <v>1125</v>
      </c>
      <c r="D871" s="158" t="s">
        <v>530</v>
      </c>
      <c r="E871" s="158" t="s">
        <v>399</v>
      </c>
      <c r="F871" s="158" t="s">
        <v>608</v>
      </c>
      <c r="G871" s="159">
        <v>0</v>
      </c>
      <c r="H871" s="159">
        <v>35804.28</v>
      </c>
      <c r="I871" s="159">
        <v>35804.28</v>
      </c>
      <c r="J871" s="159">
        <f t="shared" si="15"/>
        <v>100</v>
      </c>
    </row>
    <row r="872" spans="1:10" ht="25.5">
      <c r="A872" s="156">
        <v>862</v>
      </c>
      <c r="B872" s="157" t="s">
        <v>400</v>
      </c>
      <c r="C872" s="158" t="s">
        <v>1125</v>
      </c>
      <c r="D872" s="158" t="s">
        <v>530</v>
      </c>
      <c r="E872" s="158" t="s">
        <v>401</v>
      </c>
      <c r="F872" s="158"/>
      <c r="G872" s="159">
        <v>0</v>
      </c>
      <c r="H872" s="159">
        <v>118361.19</v>
      </c>
      <c r="I872" s="159">
        <f>+I873+I875</f>
        <v>118361.19</v>
      </c>
      <c r="J872" s="159">
        <f t="shared" si="15"/>
        <v>100</v>
      </c>
    </row>
    <row r="873" spans="1:10" ht="25.5">
      <c r="A873" s="156">
        <v>863</v>
      </c>
      <c r="B873" s="157" t="s">
        <v>600</v>
      </c>
      <c r="C873" s="158" t="s">
        <v>1125</v>
      </c>
      <c r="D873" s="158" t="s">
        <v>530</v>
      </c>
      <c r="E873" s="158" t="s">
        <v>401</v>
      </c>
      <c r="F873" s="158" t="s">
        <v>601</v>
      </c>
      <c r="G873" s="159">
        <v>0</v>
      </c>
      <c r="H873" s="159">
        <v>114055.19</v>
      </c>
      <c r="I873" s="159">
        <f>+I874</f>
        <v>114055.19</v>
      </c>
      <c r="J873" s="159">
        <f t="shared" si="15"/>
        <v>100</v>
      </c>
    </row>
    <row r="874" spans="1:10" ht="38.25">
      <c r="A874" s="156">
        <v>864</v>
      </c>
      <c r="B874" s="157" t="s">
        <v>602</v>
      </c>
      <c r="C874" s="158" t="s">
        <v>1125</v>
      </c>
      <c r="D874" s="158" t="s">
        <v>530</v>
      </c>
      <c r="E874" s="158" t="s">
        <v>401</v>
      </c>
      <c r="F874" s="158" t="s">
        <v>603</v>
      </c>
      <c r="G874" s="159">
        <v>0</v>
      </c>
      <c r="H874" s="159">
        <v>114055.19</v>
      </c>
      <c r="I874" s="159">
        <v>114055.19</v>
      </c>
      <c r="J874" s="159">
        <f t="shared" si="15"/>
        <v>100</v>
      </c>
    </row>
    <row r="875" spans="1:10" ht="12.75">
      <c r="A875" s="156">
        <v>865</v>
      </c>
      <c r="B875" s="157" t="s">
        <v>606</v>
      </c>
      <c r="C875" s="158" t="s">
        <v>1125</v>
      </c>
      <c r="D875" s="158" t="s">
        <v>530</v>
      </c>
      <c r="E875" s="158" t="s">
        <v>401</v>
      </c>
      <c r="F875" s="158" t="s">
        <v>1131</v>
      </c>
      <c r="G875" s="159">
        <v>0</v>
      </c>
      <c r="H875" s="159">
        <v>4306</v>
      </c>
      <c r="I875" s="159">
        <f>+I876</f>
        <v>4306</v>
      </c>
      <c r="J875" s="159">
        <f t="shared" si="15"/>
        <v>100</v>
      </c>
    </row>
    <row r="876" spans="1:10" ht="12.75">
      <c r="A876" s="156">
        <v>866</v>
      </c>
      <c r="B876" s="157" t="s">
        <v>607</v>
      </c>
      <c r="C876" s="158" t="s">
        <v>1125</v>
      </c>
      <c r="D876" s="158" t="s">
        <v>530</v>
      </c>
      <c r="E876" s="158" t="s">
        <v>401</v>
      </c>
      <c r="F876" s="158" t="s">
        <v>608</v>
      </c>
      <c r="G876" s="159">
        <v>0</v>
      </c>
      <c r="H876" s="159">
        <v>4306</v>
      </c>
      <c r="I876" s="159">
        <v>4306</v>
      </c>
      <c r="J876" s="159">
        <f t="shared" si="15"/>
        <v>100</v>
      </c>
    </row>
    <row r="877" spans="1:10" ht="25.5">
      <c r="A877" s="156">
        <v>867</v>
      </c>
      <c r="B877" s="157" t="s">
        <v>572</v>
      </c>
      <c r="C877" s="158" t="s">
        <v>1125</v>
      </c>
      <c r="D877" s="158" t="s">
        <v>573</v>
      </c>
      <c r="E877" s="158"/>
      <c r="F877" s="158"/>
      <c r="G877" s="159">
        <v>1400000</v>
      </c>
      <c r="H877" s="159">
        <v>329472.31</v>
      </c>
      <c r="I877" s="159">
        <f aca="true" t="shared" si="16" ref="I877:I882">+I878</f>
        <v>9472.31</v>
      </c>
      <c r="J877" s="159">
        <f t="shared" si="15"/>
        <v>2.874994259760403</v>
      </c>
    </row>
    <row r="878" spans="1:10" ht="25.5">
      <c r="A878" s="156">
        <v>868</v>
      </c>
      <c r="B878" s="157" t="s">
        <v>574</v>
      </c>
      <c r="C878" s="158" t="s">
        <v>1125</v>
      </c>
      <c r="D878" s="158" t="s">
        <v>575</v>
      </c>
      <c r="E878" s="158"/>
      <c r="F878" s="158"/>
      <c r="G878" s="159">
        <v>1400000</v>
      </c>
      <c r="H878" s="159">
        <v>329472.31</v>
      </c>
      <c r="I878" s="159">
        <f t="shared" si="16"/>
        <v>9472.31</v>
      </c>
      <c r="J878" s="159">
        <f t="shared" si="15"/>
        <v>2.874994259760403</v>
      </c>
    </row>
    <row r="879" spans="1:10" ht="51">
      <c r="A879" s="156">
        <v>869</v>
      </c>
      <c r="B879" s="157" t="s">
        <v>380</v>
      </c>
      <c r="C879" s="158" t="s">
        <v>1125</v>
      </c>
      <c r="D879" s="158" t="s">
        <v>575</v>
      </c>
      <c r="E879" s="158" t="s">
        <v>381</v>
      </c>
      <c r="F879" s="158"/>
      <c r="G879" s="159">
        <v>1400000</v>
      </c>
      <c r="H879" s="159">
        <v>329472.31</v>
      </c>
      <c r="I879" s="159">
        <f t="shared" si="16"/>
        <v>9472.31</v>
      </c>
      <c r="J879" s="159">
        <f t="shared" si="15"/>
        <v>2.874994259760403</v>
      </c>
    </row>
    <row r="880" spans="1:10" ht="25.5">
      <c r="A880" s="156">
        <v>870</v>
      </c>
      <c r="B880" s="157" t="s">
        <v>402</v>
      </c>
      <c r="C880" s="158" t="s">
        <v>1125</v>
      </c>
      <c r="D880" s="158" t="s">
        <v>575</v>
      </c>
      <c r="E880" s="158" t="s">
        <v>403</v>
      </c>
      <c r="F880" s="158"/>
      <c r="G880" s="159">
        <v>1400000</v>
      </c>
      <c r="H880" s="159">
        <v>329472.31</v>
      </c>
      <c r="I880" s="159">
        <f t="shared" si="16"/>
        <v>9472.31</v>
      </c>
      <c r="J880" s="159">
        <f t="shared" si="15"/>
        <v>2.874994259760403</v>
      </c>
    </row>
    <row r="881" spans="1:10" ht="51">
      <c r="A881" s="156">
        <v>871</v>
      </c>
      <c r="B881" s="157" t="s">
        <v>404</v>
      </c>
      <c r="C881" s="158" t="s">
        <v>1125</v>
      </c>
      <c r="D881" s="158" t="s">
        <v>575</v>
      </c>
      <c r="E881" s="158" t="s">
        <v>405</v>
      </c>
      <c r="F881" s="158"/>
      <c r="G881" s="159">
        <v>1400000</v>
      </c>
      <c r="H881" s="159">
        <v>329472.31</v>
      </c>
      <c r="I881" s="159">
        <f t="shared" si="16"/>
        <v>9472.31</v>
      </c>
      <c r="J881" s="159">
        <f t="shared" si="15"/>
        <v>2.874994259760403</v>
      </c>
    </row>
    <row r="882" spans="1:10" ht="25.5">
      <c r="A882" s="156">
        <v>872</v>
      </c>
      <c r="B882" s="157" t="s">
        <v>406</v>
      </c>
      <c r="C882" s="158" t="s">
        <v>1125</v>
      </c>
      <c r="D882" s="158" t="s">
        <v>575</v>
      </c>
      <c r="E882" s="158" t="s">
        <v>405</v>
      </c>
      <c r="F882" s="158" t="s">
        <v>1126</v>
      </c>
      <c r="G882" s="159">
        <v>1400000</v>
      </c>
      <c r="H882" s="159">
        <v>329472.31</v>
      </c>
      <c r="I882" s="159">
        <f t="shared" si="16"/>
        <v>9472.31</v>
      </c>
      <c r="J882" s="159">
        <f t="shared" si="15"/>
        <v>2.874994259760403</v>
      </c>
    </row>
    <row r="883" spans="1:10" ht="12.75">
      <c r="A883" s="156">
        <v>873</v>
      </c>
      <c r="B883" s="157" t="s">
        <v>407</v>
      </c>
      <c r="C883" s="158" t="s">
        <v>1125</v>
      </c>
      <c r="D883" s="158" t="s">
        <v>575</v>
      </c>
      <c r="E883" s="158" t="s">
        <v>405</v>
      </c>
      <c r="F883" s="158" t="s">
        <v>408</v>
      </c>
      <c r="G883" s="159">
        <v>1400000</v>
      </c>
      <c r="H883" s="159">
        <v>329472.31</v>
      </c>
      <c r="I883" s="159">
        <v>9472.31</v>
      </c>
      <c r="J883" s="159">
        <f t="shared" si="15"/>
        <v>2.874994259760403</v>
      </c>
    </row>
    <row r="884" spans="1:10" ht="38.25">
      <c r="A884" s="156">
        <v>874</v>
      </c>
      <c r="B884" s="157" t="s">
        <v>409</v>
      </c>
      <c r="C884" s="158" t="s">
        <v>1236</v>
      </c>
      <c r="D884" s="158"/>
      <c r="E884" s="158"/>
      <c r="F884" s="158"/>
      <c r="G884" s="159">
        <v>19553100</v>
      </c>
      <c r="H884" s="159">
        <v>41978105.61</v>
      </c>
      <c r="I884" s="159">
        <f>+I885+I902+I909+I928</f>
        <v>30992293.549999997</v>
      </c>
      <c r="J884" s="159">
        <f t="shared" si="15"/>
        <v>73.82966215277955</v>
      </c>
    </row>
    <row r="885" spans="1:10" ht="12.75">
      <c r="A885" s="156">
        <v>875</v>
      </c>
      <c r="B885" s="157" t="s">
        <v>492</v>
      </c>
      <c r="C885" s="158" t="s">
        <v>1236</v>
      </c>
      <c r="D885" s="158" t="s">
        <v>493</v>
      </c>
      <c r="E885" s="158"/>
      <c r="F885" s="158"/>
      <c r="G885" s="159">
        <v>4521900</v>
      </c>
      <c r="H885" s="159">
        <v>5265677.92</v>
      </c>
      <c r="I885" s="159">
        <f>+I886</f>
        <v>5234266.48</v>
      </c>
      <c r="J885" s="159">
        <f t="shared" si="15"/>
        <v>99.4034682622594</v>
      </c>
    </row>
    <row r="886" spans="1:10" ht="12.75">
      <c r="A886" s="156">
        <v>876</v>
      </c>
      <c r="B886" s="157" t="s">
        <v>505</v>
      </c>
      <c r="C886" s="158" t="s">
        <v>1236</v>
      </c>
      <c r="D886" s="158" t="s">
        <v>506</v>
      </c>
      <c r="E886" s="158"/>
      <c r="F886" s="158"/>
      <c r="G886" s="159">
        <v>4521900</v>
      </c>
      <c r="H886" s="159">
        <v>5265677.92</v>
      </c>
      <c r="I886" s="159">
        <f>+I887</f>
        <v>5234266.48</v>
      </c>
      <c r="J886" s="159">
        <f t="shared" si="15"/>
        <v>99.4034682622594</v>
      </c>
    </row>
    <row r="887" spans="1:10" ht="51">
      <c r="A887" s="156">
        <v>877</v>
      </c>
      <c r="B887" s="157" t="s">
        <v>410</v>
      </c>
      <c r="C887" s="158" t="s">
        <v>1236</v>
      </c>
      <c r="D887" s="158" t="s">
        <v>506</v>
      </c>
      <c r="E887" s="158" t="s">
        <v>411</v>
      </c>
      <c r="F887" s="158"/>
      <c r="G887" s="159">
        <v>4521900</v>
      </c>
      <c r="H887" s="159">
        <v>5265677.92</v>
      </c>
      <c r="I887" s="159">
        <f>+I892+I888+I898</f>
        <v>5234266.48</v>
      </c>
      <c r="J887" s="159">
        <f t="shared" si="15"/>
        <v>99.4034682622594</v>
      </c>
    </row>
    <row r="888" spans="1:10" ht="25.5">
      <c r="A888" s="156">
        <v>878</v>
      </c>
      <c r="B888" s="157" t="s">
        <v>412</v>
      </c>
      <c r="C888" s="158" t="s">
        <v>1236</v>
      </c>
      <c r="D888" s="158" t="s">
        <v>506</v>
      </c>
      <c r="E888" s="158" t="s">
        <v>413</v>
      </c>
      <c r="F888" s="158"/>
      <c r="G888" s="159">
        <v>100000</v>
      </c>
      <c r="H888" s="159">
        <v>632480.61</v>
      </c>
      <c r="I888" s="159">
        <f>+I889</f>
        <v>632480.61</v>
      </c>
      <c r="J888" s="159">
        <f t="shared" si="15"/>
        <v>100</v>
      </c>
    </row>
    <row r="889" spans="1:10" ht="51">
      <c r="A889" s="156">
        <v>879</v>
      </c>
      <c r="B889" s="157" t="s">
        <v>414</v>
      </c>
      <c r="C889" s="158" t="s">
        <v>1236</v>
      </c>
      <c r="D889" s="158" t="s">
        <v>506</v>
      </c>
      <c r="E889" s="158" t="s">
        <v>415</v>
      </c>
      <c r="F889" s="158"/>
      <c r="G889" s="159">
        <v>100000</v>
      </c>
      <c r="H889" s="159">
        <v>632480.61</v>
      </c>
      <c r="I889" s="159">
        <f>+I890</f>
        <v>632480.61</v>
      </c>
      <c r="J889" s="159">
        <f t="shared" si="15"/>
        <v>100</v>
      </c>
    </row>
    <row r="890" spans="1:10" ht="25.5">
      <c r="A890" s="156">
        <v>880</v>
      </c>
      <c r="B890" s="157" t="s">
        <v>600</v>
      </c>
      <c r="C890" s="158" t="s">
        <v>1236</v>
      </c>
      <c r="D890" s="158" t="s">
        <v>506</v>
      </c>
      <c r="E890" s="158" t="s">
        <v>415</v>
      </c>
      <c r="F890" s="158" t="s">
        <v>601</v>
      </c>
      <c r="G890" s="159">
        <v>100000</v>
      </c>
      <c r="H890" s="159">
        <v>632480.61</v>
      </c>
      <c r="I890" s="159">
        <f>+I891</f>
        <v>632480.61</v>
      </c>
      <c r="J890" s="159">
        <f t="shared" si="15"/>
        <v>100</v>
      </c>
    </row>
    <row r="891" spans="1:10" ht="38.25">
      <c r="A891" s="156">
        <v>881</v>
      </c>
      <c r="B891" s="157" t="s">
        <v>602</v>
      </c>
      <c r="C891" s="158" t="s">
        <v>1236</v>
      </c>
      <c r="D891" s="158" t="s">
        <v>506</v>
      </c>
      <c r="E891" s="158" t="s">
        <v>415</v>
      </c>
      <c r="F891" s="158" t="s">
        <v>603</v>
      </c>
      <c r="G891" s="159">
        <v>100000</v>
      </c>
      <c r="H891" s="159">
        <v>632480.61</v>
      </c>
      <c r="I891" s="159">
        <v>632480.61</v>
      </c>
      <c r="J891" s="159">
        <f t="shared" si="15"/>
        <v>100</v>
      </c>
    </row>
    <row r="892" spans="1:10" ht="25.5">
      <c r="A892" s="156">
        <v>882</v>
      </c>
      <c r="B892" s="157" t="s">
        <v>416</v>
      </c>
      <c r="C892" s="158" t="s">
        <v>1236</v>
      </c>
      <c r="D892" s="158" t="s">
        <v>506</v>
      </c>
      <c r="E892" s="158" t="s">
        <v>417</v>
      </c>
      <c r="F892" s="158"/>
      <c r="G892" s="159">
        <v>4421900</v>
      </c>
      <c r="H892" s="159">
        <v>4377754.32</v>
      </c>
      <c r="I892" s="159">
        <f>+I893</f>
        <v>4364714.51</v>
      </c>
      <c r="J892" s="159">
        <f t="shared" si="15"/>
        <v>99.7021347237229</v>
      </c>
    </row>
    <row r="893" spans="1:10" ht="63.75">
      <c r="A893" s="156">
        <v>883</v>
      </c>
      <c r="B893" s="157" t="s">
        <v>418</v>
      </c>
      <c r="C893" s="158" t="s">
        <v>1236</v>
      </c>
      <c r="D893" s="158" t="s">
        <v>506</v>
      </c>
      <c r="E893" s="158" t="s">
        <v>419</v>
      </c>
      <c r="F893" s="158"/>
      <c r="G893" s="159">
        <v>4421900</v>
      </c>
      <c r="H893" s="159">
        <v>4377754.32</v>
      </c>
      <c r="I893" s="159">
        <f>+I894+I896</f>
        <v>4364714.51</v>
      </c>
      <c r="J893" s="159">
        <f t="shared" si="15"/>
        <v>99.7021347237229</v>
      </c>
    </row>
    <row r="894" spans="1:10" ht="63.75">
      <c r="A894" s="156">
        <v>884</v>
      </c>
      <c r="B894" s="157" t="s">
        <v>593</v>
      </c>
      <c r="C894" s="158" t="s">
        <v>1236</v>
      </c>
      <c r="D894" s="158" t="s">
        <v>506</v>
      </c>
      <c r="E894" s="158" t="s">
        <v>419</v>
      </c>
      <c r="F894" s="158" t="s">
        <v>1174</v>
      </c>
      <c r="G894" s="159">
        <v>3698550</v>
      </c>
      <c r="H894" s="159">
        <v>3553730</v>
      </c>
      <c r="I894" s="159">
        <f>+I895</f>
        <v>3553730</v>
      </c>
      <c r="J894" s="159">
        <f t="shared" si="15"/>
        <v>100</v>
      </c>
    </row>
    <row r="895" spans="1:10" ht="25.5">
      <c r="A895" s="156">
        <v>885</v>
      </c>
      <c r="B895" s="157" t="s">
        <v>594</v>
      </c>
      <c r="C895" s="158" t="s">
        <v>1236</v>
      </c>
      <c r="D895" s="158" t="s">
        <v>506</v>
      </c>
      <c r="E895" s="158" t="s">
        <v>419</v>
      </c>
      <c r="F895" s="158" t="s">
        <v>854</v>
      </c>
      <c r="G895" s="159">
        <v>3698550</v>
      </c>
      <c r="H895" s="159">
        <v>3553730</v>
      </c>
      <c r="I895" s="159">
        <v>3553730</v>
      </c>
      <c r="J895" s="159">
        <f t="shared" si="15"/>
        <v>100</v>
      </c>
    </row>
    <row r="896" spans="1:10" ht="25.5">
      <c r="A896" s="156">
        <v>886</v>
      </c>
      <c r="B896" s="157" t="s">
        <v>600</v>
      </c>
      <c r="C896" s="158" t="s">
        <v>1236</v>
      </c>
      <c r="D896" s="158" t="s">
        <v>506</v>
      </c>
      <c r="E896" s="158" t="s">
        <v>419</v>
      </c>
      <c r="F896" s="158" t="s">
        <v>601</v>
      </c>
      <c r="G896" s="159">
        <v>723350</v>
      </c>
      <c r="H896" s="159">
        <v>824024.32</v>
      </c>
      <c r="I896" s="159">
        <f>+I897</f>
        <v>810984.51</v>
      </c>
      <c r="J896" s="159">
        <f t="shared" si="15"/>
        <v>98.41754549186122</v>
      </c>
    </row>
    <row r="897" spans="1:10" ht="38.25">
      <c r="A897" s="156">
        <v>887</v>
      </c>
      <c r="B897" s="157" t="s">
        <v>602</v>
      </c>
      <c r="C897" s="158" t="s">
        <v>1236</v>
      </c>
      <c r="D897" s="158" t="s">
        <v>506</v>
      </c>
      <c r="E897" s="158" t="s">
        <v>419</v>
      </c>
      <c r="F897" s="158" t="s">
        <v>603</v>
      </c>
      <c r="G897" s="159">
        <v>723350</v>
      </c>
      <c r="H897" s="159">
        <v>824024.32</v>
      </c>
      <c r="I897" s="159">
        <v>810984.51</v>
      </c>
      <c r="J897" s="159">
        <f t="shared" si="15"/>
        <v>98.41754549186122</v>
      </c>
    </row>
    <row r="898" spans="1:10" ht="25.5">
      <c r="A898" s="156">
        <v>888</v>
      </c>
      <c r="B898" s="157" t="s">
        <v>420</v>
      </c>
      <c r="C898" s="158" t="s">
        <v>1236</v>
      </c>
      <c r="D898" s="158" t="s">
        <v>506</v>
      </c>
      <c r="E898" s="158" t="s">
        <v>421</v>
      </c>
      <c r="F898" s="158"/>
      <c r="G898" s="159">
        <v>0</v>
      </c>
      <c r="H898" s="159">
        <v>255442.99</v>
      </c>
      <c r="I898" s="159">
        <f>+I899</f>
        <v>237071.36</v>
      </c>
      <c r="J898" s="159">
        <f t="shared" si="15"/>
        <v>92.80793338662376</v>
      </c>
    </row>
    <row r="899" spans="1:10" ht="38.25">
      <c r="A899" s="156">
        <v>889</v>
      </c>
      <c r="B899" s="157" t="s">
        <v>422</v>
      </c>
      <c r="C899" s="158" t="s">
        <v>1236</v>
      </c>
      <c r="D899" s="158" t="s">
        <v>506</v>
      </c>
      <c r="E899" s="158" t="s">
        <v>423</v>
      </c>
      <c r="F899" s="158"/>
      <c r="G899" s="159">
        <v>0</v>
      </c>
      <c r="H899" s="159">
        <v>255442.99</v>
      </c>
      <c r="I899" s="159">
        <f>+I900</f>
        <v>237071.36</v>
      </c>
      <c r="J899" s="159">
        <f t="shared" si="15"/>
        <v>92.80793338662376</v>
      </c>
    </row>
    <row r="900" spans="1:10" ht="25.5">
      <c r="A900" s="156">
        <v>890</v>
      </c>
      <c r="B900" s="157" t="s">
        <v>600</v>
      </c>
      <c r="C900" s="158" t="s">
        <v>1236</v>
      </c>
      <c r="D900" s="158" t="s">
        <v>506</v>
      </c>
      <c r="E900" s="158" t="s">
        <v>423</v>
      </c>
      <c r="F900" s="158" t="s">
        <v>601</v>
      </c>
      <c r="G900" s="159">
        <v>0</v>
      </c>
      <c r="H900" s="159">
        <v>255442.99</v>
      </c>
      <c r="I900" s="159">
        <f>+I901</f>
        <v>237071.36</v>
      </c>
      <c r="J900" s="159">
        <f t="shared" si="15"/>
        <v>92.80793338662376</v>
      </c>
    </row>
    <row r="901" spans="1:10" ht="38.25">
      <c r="A901" s="156">
        <v>891</v>
      </c>
      <c r="B901" s="157" t="s">
        <v>602</v>
      </c>
      <c r="C901" s="158" t="s">
        <v>1236</v>
      </c>
      <c r="D901" s="158" t="s">
        <v>506</v>
      </c>
      <c r="E901" s="158" t="s">
        <v>423</v>
      </c>
      <c r="F901" s="158" t="s">
        <v>603</v>
      </c>
      <c r="G901" s="159">
        <v>0</v>
      </c>
      <c r="H901" s="159">
        <v>255442.99</v>
      </c>
      <c r="I901" s="159">
        <v>237071.36</v>
      </c>
      <c r="J901" s="159">
        <f t="shared" si="15"/>
        <v>92.80793338662376</v>
      </c>
    </row>
    <row r="902" spans="1:10" ht="12.75">
      <c r="A902" s="156">
        <v>892</v>
      </c>
      <c r="B902" s="157" t="s">
        <v>517</v>
      </c>
      <c r="C902" s="158" t="s">
        <v>1236</v>
      </c>
      <c r="D902" s="158" t="s">
        <v>518</v>
      </c>
      <c r="E902" s="158"/>
      <c r="F902" s="158"/>
      <c r="G902" s="159">
        <v>600000</v>
      </c>
      <c r="H902" s="159">
        <v>381028.39</v>
      </c>
      <c r="I902" s="159">
        <f aca="true" t="shared" si="17" ref="I902:I907">+I903</f>
        <v>381028.39</v>
      </c>
      <c r="J902" s="159">
        <f t="shared" si="15"/>
        <v>100</v>
      </c>
    </row>
    <row r="903" spans="1:10" ht="12.75">
      <c r="A903" s="156">
        <v>893</v>
      </c>
      <c r="B903" s="157" t="s">
        <v>525</v>
      </c>
      <c r="C903" s="158" t="s">
        <v>1236</v>
      </c>
      <c r="D903" s="158" t="s">
        <v>526</v>
      </c>
      <c r="E903" s="158"/>
      <c r="F903" s="158"/>
      <c r="G903" s="159">
        <v>600000</v>
      </c>
      <c r="H903" s="159">
        <v>381028.39</v>
      </c>
      <c r="I903" s="159">
        <f t="shared" si="17"/>
        <v>381028.39</v>
      </c>
      <c r="J903" s="159">
        <f t="shared" si="15"/>
        <v>100</v>
      </c>
    </row>
    <row r="904" spans="1:10" ht="51">
      <c r="A904" s="156">
        <v>894</v>
      </c>
      <c r="B904" s="157" t="s">
        <v>410</v>
      </c>
      <c r="C904" s="158" t="s">
        <v>1236</v>
      </c>
      <c r="D904" s="158" t="s">
        <v>526</v>
      </c>
      <c r="E904" s="158" t="s">
        <v>411</v>
      </c>
      <c r="F904" s="158"/>
      <c r="G904" s="159">
        <v>600000</v>
      </c>
      <c r="H904" s="159">
        <v>381028.39</v>
      </c>
      <c r="I904" s="159">
        <f t="shared" si="17"/>
        <v>381028.39</v>
      </c>
      <c r="J904" s="159">
        <f t="shared" si="15"/>
        <v>100</v>
      </c>
    </row>
    <row r="905" spans="1:10" ht="25.5">
      <c r="A905" s="156">
        <v>895</v>
      </c>
      <c r="B905" s="157" t="s">
        <v>412</v>
      </c>
      <c r="C905" s="158" t="s">
        <v>1236</v>
      </c>
      <c r="D905" s="158" t="s">
        <v>526</v>
      </c>
      <c r="E905" s="158" t="s">
        <v>413</v>
      </c>
      <c r="F905" s="158"/>
      <c r="G905" s="159">
        <v>600000</v>
      </c>
      <c r="H905" s="159">
        <v>381028.39</v>
      </c>
      <c r="I905" s="159">
        <f t="shared" si="17"/>
        <v>381028.39</v>
      </c>
      <c r="J905" s="159">
        <f t="shared" si="15"/>
        <v>100</v>
      </c>
    </row>
    <row r="906" spans="1:10" ht="38.25">
      <c r="A906" s="156">
        <v>896</v>
      </c>
      <c r="B906" s="157" t="s">
        <v>424</v>
      </c>
      <c r="C906" s="158" t="s">
        <v>1236</v>
      </c>
      <c r="D906" s="158" t="s">
        <v>526</v>
      </c>
      <c r="E906" s="158" t="s">
        <v>425</v>
      </c>
      <c r="F906" s="158"/>
      <c r="G906" s="159">
        <v>600000</v>
      </c>
      <c r="H906" s="159">
        <v>381028.39</v>
      </c>
      <c r="I906" s="159">
        <f t="shared" si="17"/>
        <v>381028.39</v>
      </c>
      <c r="J906" s="159">
        <f t="shared" si="15"/>
        <v>100</v>
      </c>
    </row>
    <row r="907" spans="1:10" ht="25.5">
      <c r="A907" s="156">
        <v>897</v>
      </c>
      <c r="B907" s="157" t="s">
        <v>600</v>
      </c>
      <c r="C907" s="158" t="s">
        <v>1236</v>
      </c>
      <c r="D907" s="158" t="s">
        <v>526</v>
      </c>
      <c r="E907" s="158" t="s">
        <v>425</v>
      </c>
      <c r="F907" s="158" t="s">
        <v>601</v>
      </c>
      <c r="G907" s="159">
        <v>600000</v>
      </c>
      <c r="H907" s="159">
        <v>381028.39</v>
      </c>
      <c r="I907" s="159">
        <f t="shared" si="17"/>
        <v>381028.39</v>
      </c>
      <c r="J907" s="159">
        <f aca="true" t="shared" si="18" ref="J907:J970">+I907/H907*100</f>
        <v>100</v>
      </c>
    </row>
    <row r="908" spans="1:10" ht="38.25">
      <c r="A908" s="156">
        <v>898</v>
      </c>
      <c r="B908" s="157" t="s">
        <v>602</v>
      </c>
      <c r="C908" s="158" t="s">
        <v>1236</v>
      </c>
      <c r="D908" s="158" t="s">
        <v>526</v>
      </c>
      <c r="E908" s="158" t="s">
        <v>425</v>
      </c>
      <c r="F908" s="158" t="s">
        <v>603</v>
      </c>
      <c r="G908" s="159">
        <v>600000</v>
      </c>
      <c r="H908" s="159">
        <v>381028.39</v>
      </c>
      <c r="I908" s="159">
        <v>381028.39</v>
      </c>
      <c r="J908" s="159">
        <f t="shared" si="18"/>
        <v>100</v>
      </c>
    </row>
    <row r="909" spans="1:10" ht="12.75">
      <c r="A909" s="156">
        <v>899</v>
      </c>
      <c r="B909" s="157" t="s">
        <v>527</v>
      </c>
      <c r="C909" s="158" t="s">
        <v>1236</v>
      </c>
      <c r="D909" s="158" t="s">
        <v>528</v>
      </c>
      <c r="E909" s="158"/>
      <c r="F909" s="158"/>
      <c r="G909" s="159">
        <v>4676100</v>
      </c>
      <c r="H909" s="159">
        <v>29714126.34</v>
      </c>
      <c r="I909" s="159">
        <f>+I910</f>
        <v>18759725.759999998</v>
      </c>
      <c r="J909" s="159">
        <f t="shared" si="18"/>
        <v>63.13403108455653</v>
      </c>
    </row>
    <row r="910" spans="1:10" ht="12.75">
      <c r="A910" s="156">
        <v>900</v>
      </c>
      <c r="B910" s="157" t="s">
        <v>529</v>
      </c>
      <c r="C910" s="158" t="s">
        <v>1236</v>
      </c>
      <c r="D910" s="158" t="s">
        <v>530</v>
      </c>
      <c r="E910" s="158"/>
      <c r="F910" s="158"/>
      <c r="G910" s="159">
        <v>4676100</v>
      </c>
      <c r="H910" s="159">
        <v>29714126.34</v>
      </c>
      <c r="I910" s="159">
        <f>+I911+I923</f>
        <v>18759725.759999998</v>
      </c>
      <c r="J910" s="159">
        <f t="shared" si="18"/>
        <v>63.13403108455653</v>
      </c>
    </row>
    <row r="911" spans="1:10" ht="76.5">
      <c r="A911" s="156">
        <v>901</v>
      </c>
      <c r="B911" s="157" t="s">
        <v>180</v>
      </c>
      <c r="C911" s="158" t="s">
        <v>1236</v>
      </c>
      <c r="D911" s="158" t="s">
        <v>530</v>
      </c>
      <c r="E911" s="158" t="s">
        <v>181</v>
      </c>
      <c r="F911" s="158"/>
      <c r="G911" s="159">
        <v>4396100</v>
      </c>
      <c r="H911" s="159">
        <v>29199713.58</v>
      </c>
      <c r="I911" s="159">
        <f>+I912+I916</f>
        <v>18270303.119999997</v>
      </c>
      <c r="J911" s="159">
        <f t="shared" si="18"/>
        <v>62.57014497742891</v>
      </c>
    </row>
    <row r="912" spans="1:10" ht="25.5">
      <c r="A912" s="156">
        <v>902</v>
      </c>
      <c r="B912" s="157" t="s">
        <v>182</v>
      </c>
      <c r="C912" s="158" t="s">
        <v>1236</v>
      </c>
      <c r="D912" s="158" t="s">
        <v>530</v>
      </c>
      <c r="E912" s="158" t="s">
        <v>183</v>
      </c>
      <c r="F912" s="158"/>
      <c r="G912" s="159">
        <v>4200600</v>
      </c>
      <c r="H912" s="159">
        <v>3786252.26</v>
      </c>
      <c r="I912" s="159">
        <f>+I913</f>
        <v>3785652.26</v>
      </c>
      <c r="J912" s="159">
        <f t="shared" si="18"/>
        <v>99.98415319532883</v>
      </c>
    </row>
    <row r="913" spans="1:10" ht="140.25">
      <c r="A913" s="156">
        <v>903</v>
      </c>
      <c r="B913" s="161" t="s">
        <v>426</v>
      </c>
      <c r="C913" s="158" t="s">
        <v>1236</v>
      </c>
      <c r="D913" s="158" t="s">
        <v>530</v>
      </c>
      <c r="E913" s="158" t="s">
        <v>427</v>
      </c>
      <c r="F913" s="158"/>
      <c r="G913" s="159">
        <v>4200600</v>
      </c>
      <c r="H913" s="159">
        <v>3786252.26</v>
      </c>
      <c r="I913" s="159">
        <f>+I914</f>
        <v>3785652.26</v>
      </c>
      <c r="J913" s="159">
        <f t="shared" si="18"/>
        <v>99.98415319532883</v>
      </c>
    </row>
    <row r="914" spans="1:10" ht="25.5">
      <c r="A914" s="156">
        <v>904</v>
      </c>
      <c r="B914" s="157" t="s">
        <v>600</v>
      </c>
      <c r="C914" s="158" t="s">
        <v>1236</v>
      </c>
      <c r="D914" s="158" t="s">
        <v>530</v>
      </c>
      <c r="E914" s="158" t="s">
        <v>427</v>
      </c>
      <c r="F914" s="158" t="s">
        <v>601</v>
      </c>
      <c r="G914" s="159">
        <v>4200600</v>
      </c>
      <c r="H914" s="159">
        <v>3786252.26</v>
      </c>
      <c r="I914" s="159">
        <f>+I915</f>
        <v>3785652.26</v>
      </c>
      <c r="J914" s="159">
        <f t="shared" si="18"/>
        <v>99.98415319532883</v>
      </c>
    </row>
    <row r="915" spans="1:10" ht="38.25">
      <c r="A915" s="156">
        <v>905</v>
      </c>
      <c r="B915" s="157" t="s">
        <v>602</v>
      </c>
      <c r="C915" s="158" t="s">
        <v>1236</v>
      </c>
      <c r="D915" s="158" t="s">
        <v>530</v>
      </c>
      <c r="E915" s="158" t="s">
        <v>427</v>
      </c>
      <c r="F915" s="158" t="s">
        <v>603</v>
      </c>
      <c r="G915" s="159">
        <v>4200600</v>
      </c>
      <c r="H915" s="159">
        <v>3786252.26</v>
      </c>
      <c r="I915" s="159">
        <v>3785652.26</v>
      </c>
      <c r="J915" s="159">
        <f t="shared" si="18"/>
        <v>99.98415319532883</v>
      </c>
    </row>
    <row r="916" spans="1:10" ht="38.25">
      <c r="A916" s="156">
        <v>906</v>
      </c>
      <c r="B916" s="157" t="s">
        <v>428</v>
      </c>
      <c r="C916" s="158" t="s">
        <v>1236</v>
      </c>
      <c r="D916" s="158" t="s">
        <v>530</v>
      </c>
      <c r="E916" s="158" t="s">
        <v>429</v>
      </c>
      <c r="F916" s="158"/>
      <c r="G916" s="159">
        <v>195500</v>
      </c>
      <c r="H916" s="159">
        <v>25413461.32</v>
      </c>
      <c r="I916" s="159">
        <f>+I917+I920</f>
        <v>14484650.86</v>
      </c>
      <c r="J916" s="159">
        <f t="shared" si="18"/>
        <v>56.995978145648365</v>
      </c>
    </row>
    <row r="917" spans="1:10" ht="127.5">
      <c r="A917" s="156">
        <v>907</v>
      </c>
      <c r="B917" s="161" t="s">
        <v>430</v>
      </c>
      <c r="C917" s="158" t="s">
        <v>1236</v>
      </c>
      <c r="D917" s="158" t="s">
        <v>530</v>
      </c>
      <c r="E917" s="158" t="s">
        <v>431</v>
      </c>
      <c r="F917" s="158"/>
      <c r="G917" s="159">
        <v>0</v>
      </c>
      <c r="H917" s="159">
        <v>25217973.16</v>
      </c>
      <c r="I917" s="159">
        <f>+I918</f>
        <v>14289162.7</v>
      </c>
      <c r="J917" s="159">
        <f t="shared" si="18"/>
        <v>56.662613642023565</v>
      </c>
    </row>
    <row r="918" spans="1:10" ht="25.5">
      <c r="A918" s="156">
        <v>908</v>
      </c>
      <c r="B918" s="157" t="s">
        <v>432</v>
      </c>
      <c r="C918" s="158" t="s">
        <v>1236</v>
      </c>
      <c r="D918" s="158" t="s">
        <v>530</v>
      </c>
      <c r="E918" s="158" t="s">
        <v>431</v>
      </c>
      <c r="F918" s="158" t="s">
        <v>433</v>
      </c>
      <c r="G918" s="159">
        <v>0</v>
      </c>
      <c r="H918" s="159">
        <v>25217973.16</v>
      </c>
      <c r="I918" s="159">
        <f>+I919</f>
        <v>14289162.7</v>
      </c>
      <c r="J918" s="159">
        <f t="shared" si="18"/>
        <v>56.662613642023565</v>
      </c>
    </row>
    <row r="919" spans="1:10" ht="12.75">
      <c r="A919" s="156">
        <v>909</v>
      </c>
      <c r="B919" s="157" t="s">
        <v>434</v>
      </c>
      <c r="C919" s="158" t="s">
        <v>1236</v>
      </c>
      <c r="D919" s="158" t="s">
        <v>530</v>
      </c>
      <c r="E919" s="158" t="s">
        <v>431</v>
      </c>
      <c r="F919" s="158" t="s">
        <v>892</v>
      </c>
      <c r="G919" s="159">
        <v>0</v>
      </c>
      <c r="H919" s="159">
        <v>25217973.16</v>
      </c>
      <c r="I919" s="159">
        <v>14289162.7</v>
      </c>
      <c r="J919" s="159">
        <f t="shared" si="18"/>
        <v>56.662613642023565</v>
      </c>
    </row>
    <row r="920" spans="1:10" ht="127.5">
      <c r="A920" s="156">
        <v>910</v>
      </c>
      <c r="B920" s="161" t="s">
        <v>435</v>
      </c>
      <c r="C920" s="158" t="s">
        <v>1236</v>
      </c>
      <c r="D920" s="158" t="s">
        <v>530</v>
      </c>
      <c r="E920" s="158" t="s">
        <v>436</v>
      </c>
      <c r="F920" s="158"/>
      <c r="G920" s="159">
        <v>195500</v>
      </c>
      <c r="H920" s="159">
        <v>195488.16</v>
      </c>
      <c r="I920" s="159">
        <f>+I921</f>
        <v>195488.16</v>
      </c>
      <c r="J920" s="159">
        <f t="shared" si="18"/>
        <v>100</v>
      </c>
    </row>
    <row r="921" spans="1:10" ht="25.5">
      <c r="A921" s="156">
        <v>911</v>
      </c>
      <c r="B921" s="157" t="s">
        <v>432</v>
      </c>
      <c r="C921" s="158" t="s">
        <v>1236</v>
      </c>
      <c r="D921" s="158" t="s">
        <v>530</v>
      </c>
      <c r="E921" s="158" t="s">
        <v>436</v>
      </c>
      <c r="F921" s="158" t="s">
        <v>433</v>
      </c>
      <c r="G921" s="159">
        <v>195500</v>
      </c>
      <c r="H921" s="159">
        <v>195488.16</v>
      </c>
      <c r="I921" s="159">
        <f>+I922</f>
        <v>195488.16</v>
      </c>
      <c r="J921" s="159">
        <f t="shared" si="18"/>
        <v>100</v>
      </c>
    </row>
    <row r="922" spans="1:10" ht="12.75">
      <c r="A922" s="156">
        <v>912</v>
      </c>
      <c r="B922" s="157" t="s">
        <v>434</v>
      </c>
      <c r="C922" s="158" t="s">
        <v>1236</v>
      </c>
      <c r="D922" s="158" t="s">
        <v>530</v>
      </c>
      <c r="E922" s="158" t="s">
        <v>436</v>
      </c>
      <c r="F922" s="158" t="s">
        <v>892</v>
      </c>
      <c r="G922" s="159">
        <v>195500</v>
      </c>
      <c r="H922" s="159">
        <v>195488.16</v>
      </c>
      <c r="I922" s="159">
        <v>195488.16</v>
      </c>
      <c r="J922" s="159">
        <f t="shared" si="18"/>
        <v>100</v>
      </c>
    </row>
    <row r="923" spans="1:10" ht="51">
      <c r="A923" s="156">
        <v>913</v>
      </c>
      <c r="B923" s="157" t="s">
        <v>410</v>
      </c>
      <c r="C923" s="158" t="s">
        <v>1236</v>
      </c>
      <c r="D923" s="158" t="s">
        <v>530</v>
      </c>
      <c r="E923" s="158" t="s">
        <v>411</v>
      </c>
      <c r="F923" s="158"/>
      <c r="G923" s="159">
        <v>280000</v>
      </c>
      <c r="H923" s="159">
        <v>514412.76</v>
      </c>
      <c r="I923" s="159">
        <f>+I924</f>
        <v>489422.64</v>
      </c>
      <c r="J923" s="159">
        <f t="shared" si="18"/>
        <v>95.1420100854419</v>
      </c>
    </row>
    <row r="924" spans="1:10" ht="25.5">
      <c r="A924" s="156">
        <v>914</v>
      </c>
      <c r="B924" s="157" t="s">
        <v>416</v>
      </c>
      <c r="C924" s="158" t="s">
        <v>1236</v>
      </c>
      <c r="D924" s="158" t="s">
        <v>530</v>
      </c>
      <c r="E924" s="158" t="s">
        <v>417</v>
      </c>
      <c r="F924" s="158"/>
      <c r="G924" s="159">
        <v>280000</v>
      </c>
      <c r="H924" s="159">
        <v>514412.76</v>
      </c>
      <c r="I924" s="159">
        <f>+I925</f>
        <v>489422.64</v>
      </c>
      <c r="J924" s="159">
        <f t="shared" si="18"/>
        <v>95.1420100854419</v>
      </c>
    </row>
    <row r="925" spans="1:10" ht="63.75">
      <c r="A925" s="156">
        <v>915</v>
      </c>
      <c r="B925" s="157" t="s">
        <v>418</v>
      </c>
      <c r="C925" s="158" t="s">
        <v>1236</v>
      </c>
      <c r="D925" s="158" t="s">
        <v>530</v>
      </c>
      <c r="E925" s="158" t="s">
        <v>419</v>
      </c>
      <c r="F925" s="158"/>
      <c r="G925" s="159">
        <v>280000</v>
      </c>
      <c r="H925" s="159">
        <v>514412.76</v>
      </c>
      <c r="I925" s="159">
        <f>+I926</f>
        <v>489422.64</v>
      </c>
      <c r="J925" s="159">
        <f t="shared" si="18"/>
        <v>95.1420100854419</v>
      </c>
    </row>
    <row r="926" spans="1:10" ht="12.75">
      <c r="A926" s="156">
        <v>916</v>
      </c>
      <c r="B926" s="157" t="s">
        <v>606</v>
      </c>
      <c r="C926" s="158" t="s">
        <v>1236</v>
      </c>
      <c r="D926" s="158" t="s">
        <v>530</v>
      </c>
      <c r="E926" s="158" t="s">
        <v>419</v>
      </c>
      <c r="F926" s="158" t="s">
        <v>1131</v>
      </c>
      <c r="G926" s="159">
        <v>280000</v>
      </c>
      <c r="H926" s="159">
        <v>514412.76</v>
      </c>
      <c r="I926" s="159">
        <f>+I927</f>
        <v>489422.64</v>
      </c>
      <c r="J926" s="159">
        <f t="shared" si="18"/>
        <v>95.1420100854419</v>
      </c>
    </row>
    <row r="927" spans="1:10" ht="12.75">
      <c r="A927" s="156">
        <v>917</v>
      </c>
      <c r="B927" s="157" t="s">
        <v>437</v>
      </c>
      <c r="C927" s="158" t="s">
        <v>1236</v>
      </c>
      <c r="D927" s="158" t="s">
        <v>530</v>
      </c>
      <c r="E927" s="158" t="s">
        <v>419</v>
      </c>
      <c r="F927" s="158" t="s">
        <v>438</v>
      </c>
      <c r="G927" s="159">
        <v>280000</v>
      </c>
      <c r="H927" s="159">
        <v>514412.76</v>
      </c>
      <c r="I927" s="159">
        <v>489422.64</v>
      </c>
      <c r="J927" s="159">
        <f t="shared" si="18"/>
        <v>95.1420100854419</v>
      </c>
    </row>
    <row r="928" spans="1:10" ht="12.75">
      <c r="A928" s="156">
        <v>918</v>
      </c>
      <c r="B928" s="157" t="s">
        <v>557</v>
      </c>
      <c r="C928" s="158" t="s">
        <v>1236</v>
      </c>
      <c r="D928" s="158" t="s">
        <v>1449</v>
      </c>
      <c r="E928" s="158"/>
      <c r="F928" s="158"/>
      <c r="G928" s="159">
        <v>9755100</v>
      </c>
      <c r="H928" s="159">
        <v>6617272.96</v>
      </c>
      <c r="I928" s="159">
        <f>+I929+I941</f>
        <v>6617272.92</v>
      </c>
      <c r="J928" s="159">
        <f t="shared" si="18"/>
        <v>99.99999939552139</v>
      </c>
    </row>
    <row r="929" spans="1:10" ht="12.75">
      <c r="A929" s="156">
        <v>919</v>
      </c>
      <c r="B929" s="157" t="s">
        <v>562</v>
      </c>
      <c r="C929" s="158" t="s">
        <v>1236</v>
      </c>
      <c r="D929" s="158" t="s">
        <v>563</v>
      </c>
      <c r="E929" s="158"/>
      <c r="F929" s="158"/>
      <c r="G929" s="159">
        <v>500000</v>
      </c>
      <c r="H929" s="159">
        <v>1064172.96</v>
      </c>
      <c r="I929" s="159">
        <f>+I930</f>
        <v>1064172.96</v>
      </c>
      <c r="J929" s="159">
        <f t="shared" si="18"/>
        <v>100</v>
      </c>
    </row>
    <row r="930" spans="1:10" ht="38.25">
      <c r="A930" s="156">
        <v>920</v>
      </c>
      <c r="B930" s="157" t="s">
        <v>329</v>
      </c>
      <c r="C930" s="158" t="s">
        <v>1236</v>
      </c>
      <c r="D930" s="158" t="s">
        <v>563</v>
      </c>
      <c r="E930" s="158" t="s">
        <v>330</v>
      </c>
      <c r="F930" s="158"/>
      <c r="G930" s="159">
        <v>500000</v>
      </c>
      <c r="H930" s="159">
        <v>1064172.96</v>
      </c>
      <c r="I930" s="159">
        <f>+I931</f>
        <v>1064172.96</v>
      </c>
      <c r="J930" s="159">
        <f t="shared" si="18"/>
        <v>100</v>
      </c>
    </row>
    <row r="931" spans="1:10" ht="25.5">
      <c r="A931" s="156">
        <v>921</v>
      </c>
      <c r="B931" s="157" t="s">
        <v>439</v>
      </c>
      <c r="C931" s="158" t="s">
        <v>1236</v>
      </c>
      <c r="D931" s="158" t="s">
        <v>563</v>
      </c>
      <c r="E931" s="158" t="s">
        <v>440</v>
      </c>
      <c r="F931" s="158"/>
      <c r="G931" s="159">
        <v>500000</v>
      </c>
      <c r="H931" s="159">
        <v>1064172.96</v>
      </c>
      <c r="I931" s="159">
        <f>+I932+I935+I938</f>
        <v>1064172.96</v>
      </c>
      <c r="J931" s="159">
        <f t="shared" si="18"/>
        <v>100</v>
      </c>
    </row>
    <row r="932" spans="1:10" ht="76.5">
      <c r="A932" s="156">
        <v>922</v>
      </c>
      <c r="B932" s="157" t="s">
        <v>441</v>
      </c>
      <c r="C932" s="158" t="s">
        <v>1236</v>
      </c>
      <c r="D932" s="158" t="s">
        <v>563</v>
      </c>
      <c r="E932" s="158" t="s">
        <v>442</v>
      </c>
      <c r="F932" s="158"/>
      <c r="G932" s="159">
        <v>0</v>
      </c>
      <c r="H932" s="159">
        <v>239438.91</v>
      </c>
      <c r="I932" s="159">
        <f>+I933</f>
        <v>239438.91</v>
      </c>
      <c r="J932" s="159">
        <f t="shared" si="18"/>
        <v>100</v>
      </c>
    </row>
    <row r="933" spans="1:10" ht="12.75">
      <c r="A933" s="156">
        <v>923</v>
      </c>
      <c r="B933" s="157" t="s">
        <v>156</v>
      </c>
      <c r="C933" s="158" t="s">
        <v>1236</v>
      </c>
      <c r="D933" s="158" t="s">
        <v>563</v>
      </c>
      <c r="E933" s="158" t="s">
        <v>442</v>
      </c>
      <c r="F933" s="158" t="s">
        <v>157</v>
      </c>
      <c r="G933" s="159">
        <v>0</v>
      </c>
      <c r="H933" s="159">
        <v>239438.91</v>
      </c>
      <c r="I933" s="159">
        <f>+I934</f>
        <v>239438.91</v>
      </c>
      <c r="J933" s="159">
        <f t="shared" si="18"/>
        <v>100</v>
      </c>
    </row>
    <row r="934" spans="1:10" ht="25.5">
      <c r="A934" s="156">
        <v>924</v>
      </c>
      <c r="B934" s="157" t="s">
        <v>158</v>
      </c>
      <c r="C934" s="158" t="s">
        <v>1236</v>
      </c>
      <c r="D934" s="158" t="s">
        <v>563</v>
      </c>
      <c r="E934" s="158" t="s">
        <v>442</v>
      </c>
      <c r="F934" s="158" t="s">
        <v>159</v>
      </c>
      <c r="G934" s="159">
        <v>0</v>
      </c>
      <c r="H934" s="159">
        <v>239438.91</v>
      </c>
      <c r="I934" s="159">
        <v>239438.91</v>
      </c>
      <c r="J934" s="159">
        <f t="shared" si="18"/>
        <v>100</v>
      </c>
    </row>
    <row r="935" spans="1:10" ht="63.75">
      <c r="A935" s="156">
        <v>925</v>
      </c>
      <c r="B935" s="157" t="s">
        <v>443</v>
      </c>
      <c r="C935" s="158" t="s">
        <v>1236</v>
      </c>
      <c r="D935" s="158" t="s">
        <v>563</v>
      </c>
      <c r="E935" s="158" t="s">
        <v>444</v>
      </c>
      <c r="F935" s="158"/>
      <c r="G935" s="159">
        <v>0</v>
      </c>
      <c r="H935" s="159">
        <v>638503.78</v>
      </c>
      <c r="I935" s="159">
        <f>+I936</f>
        <v>638503.78</v>
      </c>
      <c r="J935" s="159">
        <f t="shared" si="18"/>
        <v>100</v>
      </c>
    </row>
    <row r="936" spans="1:10" ht="12.75">
      <c r="A936" s="156">
        <v>926</v>
      </c>
      <c r="B936" s="157" t="s">
        <v>156</v>
      </c>
      <c r="C936" s="158" t="s">
        <v>1236</v>
      </c>
      <c r="D936" s="158" t="s">
        <v>563</v>
      </c>
      <c r="E936" s="158" t="s">
        <v>444</v>
      </c>
      <c r="F936" s="158" t="s">
        <v>157</v>
      </c>
      <c r="G936" s="159">
        <v>0</v>
      </c>
      <c r="H936" s="159">
        <v>638503.78</v>
      </c>
      <c r="I936" s="159">
        <f>+I937</f>
        <v>638503.78</v>
      </c>
      <c r="J936" s="159">
        <f t="shared" si="18"/>
        <v>100</v>
      </c>
    </row>
    <row r="937" spans="1:10" ht="25.5">
      <c r="A937" s="156">
        <v>927</v>
      </c>
      <c r="B937" s="157" t="s">
        <v>158</v>
      </c>
      <c r="C937" s="158" t="s">
        <v>1236</v>
      </c>
      <c r="D937" s="158" t="s">
        <v>563</v>
      </c>
      <c r="E937" s="158" t="s">
        <v>444</v>
      </c>
      <c r="F937" s="158" t="s">
        <v>159</v>
      </c>
      <c r="G937" s="159">
        <v>0</v>
      </c>
      <c r="H937" s="159">
        <v>638503.78</v>
      </c>
      <c r="I937" s="159">
        <v>638503.78</v>
      </c>
      <c r="J937" s="159">
        <f t="shared" si="18"/>
        <v>100</v>
      </c>
    </row>
    <row r="938" spans="1:10" ht="63.75">
      <c r="A938" s="156">
        <v>928</v>
      </c>
      <c r="B938" s="157" t="s">
        <v>445</v>
      </c>
      <c r="C938" s="158" t="s">
        <v>1236</v>
      </c>
      <c r="D938" s="158" t="s">
        <v>563</v>
      </c>
      <c r="E938" s="158" t="s">
        <v>446</v>
      </c>
      <c r="F938" s="158"/>
      <c r="G938" s="159">
        <v>500000</v>
      </c>
      <c r="H938" s="159">
        <v>186230.27</v>
      </c>
      <c r="I938" s="159">
        <f>+I939</f>
        <v>186230.27</v>
      </c>
      <c r="J938" s="159">
        <f t="shared" si="18"/>
        <v>100</v>
      </c>
    </row>
    <row r="939" spans="1:10" ht="12.75">
      <c r="A939" s="156">
        <v>929</v>
      </c>
      <c r="B939" s="157" t="s">
        <v>156</v>
      </c>
      <c r="C939" s="158" t="s">
        <v>1236</v>
      </c>
      <c r="D939" s="158" t="s">
        <v>563</v>
      </c>
      <c r="E939" s="158" t="s">
        <v>446</v>
      </c>
      <c r="F939" s="158" t="s">
        <v>157</v>
      </c>
      <c r="G939" s="159">
        <v>500000</v>
      </c>
      <c r="H939" s="159">
        <v>186230.27</v>
      </c>
      <c r="I939" s="159">
        <f>+I940</f>
        <v>186230.27</v>
      </c>
      <c r="J939" s="159">
        <f t="shared" si="18"/>
        <v>100</v>
      </c>
    </row>
    <row r="940" spans="1:10" ht="25.5">
      <c r="A940" s="156">
        <v>930</v>
      </c>
      <c r="B940" s="157" t="s">
        <v>158</v>
      </c>
      <c r="C940" s="158" t="s">
        <v>1236</v>
      </c>
      <c r="D940" s="158" t="s">
        <v>563</v>
      </c>
      <c r="E940" s="158" t="s">
        <v>446</v>
      </c>
      <c r="F940" s="158" t="s">
        <v>159</v>
      </c>
      <c r="G940" s="159">
        <v>500000</v>
      </c>
      <c r="H940" s="159">
        <v>186230.27</v>
      </c>
      <c r="I940" s="159">
        <v>186230.27</v>
      </c>
      <c r="J940" s="159">
        <f t="shared" si="18"/>
        <v>100</v>
      </c>
    </row>
    <row r="941" spans="1:10" ht="12.75">
      <c r="A941" s="156">
        <v>931</v>
      </c>
      <c r="B941" s="157" t="s">
        <v>564</v>
      </c>
      <c r="C941" s="158" t="s">
        <v>1236</v>
      </c>
      <c r="D941" s="158" t="s">
        <v>565</v>
      </c>
      <c r="E941" s="158"/>
      <c r="F941" s="158"/>
      <c r="G941" s="159">
        <v>9255100</v>
      </c>
      <c r="H941" s="159">
        <v>5553100</v>
      </c>
      <c r="I941" s="159">
        <f>+I942</f>
        <v>5553099.96</v>
      </c>
      <c r="J941" s="159">
        <f t="shared" si="18"/>
        <v>99.99999927968162</v>
      </c>
    </row>
    <row r="942" spans="1:10" ht="51">
      <c r="A942" s="156">
        <v>932</v>
      </c>
      <c r="B942" s="157" t="s">
        <v>692</v>
      </c>
      <c r="C942" s="158" t="s">
        <v>1236</v>
      </c>
      <c r="D942" s="158" t="s">
        <v>565</v>
      </c>
      <c r="E942" s="158" t="s">
        <v>693</v>
      </c>
      <c r="F942" s="158"/>
      <c r="G942" s="159">
        <v>9255100</v>
      </c>
      <c r="H942" s="159">
        <v>5553100</v>
      </c>
      <c r="I942" s="159">
        <f>+I943</f>
        <v>5553099.96</v>
      </c>
      <c r="J942" s="159">
        <f t="shared" si="18"/>
        <v>99.99999927968162</v>
      </c>
    </row>
    <row r="943" spans="1:10" ht="38.25">
      <c r="A943" s="156">
        <v>933</v>
      </c>
      <c r="B943" s="157" t="s">
        <v>447</v>
      </c>
      <c r="C943" s="158" t="s">
        <v>1236</v>
      </c>
      <c r="D943" s="158" t="s">
        <v>565</v>
      </c>
      <c r="E943" s="158" t="s">
        <v>448</v>
      </c>
      <c r="F943" s="158"/>
      <c r="G943" s="159">
        <v>9255100</v>
      </c>
      <c r="H943" s="159">
        <v>5553100</v>
      </c>
      <c r="I943" s="159">
        <f>+I944+I947+I950</f>
        <v>5553099.96</v>
      </c>
      <c r="J943" s="159">
        <f t="shared" si="18"/>
        <v>99.99999927968162</v>
      </c>
    </row>
    <row r="944" spans="1:10" ht="102">
      <c r="A944" s="156">
        <v>934</v>
      </c>
      <c r="B944" s="161" t="s">
        <v>449</v>
      </c>
      <c r="C944" s="158" t="s">
        <v>1236</v>
      </c>
      <c r="D944" s="158" t="s">
        <v>565</v>
      </c>
      <c r="E944" s="158" t="s">
        <v>450</v>
      </c>
      <c r="F944" s="158"/>
      <c r="G944" s="159">
        <v>2635300</v>
      </c>
      <c r="H944" s="159">
        <v>0</v>
      </c>
      <c r="I944" s="159">
        <f>+I945</f>
        <v>0</v>
      </c>
      <c r="J944" s="159">
        <v>0</v>
      </c>
    </row>
    <row r="945" spans="1:10" ht="25.5">
      <c r="A945" s="156">
        <v>935</v>
      </c>
      <c r="B945" s="157" t="s">
        <v>432</v>
      </c>
      <c r="C945" s="158" t="s">
        <v>1236</v>
      </c>
      <c r="D945" s="158" t="s">
        <v>565</v>
      </c>
      <c r="E945" s="158" t="s">
        <v>450</v>
      </c>
      <c r="F945" s="158" t="s">
        <v>433</v>
      </c>
      <c r="G945" s="159">
        <v>2635300</v>
      </c>
      <c r="H945" s="159">
        <v>0</v>
      </c>
      <c r="I945" s="159">
        <f>+I946</f>
        <v>0</v>
      </c>
      <c r="J945" s="159">
        <v>0</v>
      </c>
    </row>
    <row r="946" spans="1:10" ht="12.75">
      <c r="A946" s="156">
        <v>936</v>
      </c>
      <c r="B946" s="157" t="s">
        <v>434</v>
      </c>
      <c r="C946" s="158" t="s">
        <v>1236</v>
      </c>
      <c r="D946" s="158" t="s">
        <v>565</v>
      </c>
      <c r="E946" s="158" t="s">
        <v>450</v>
      </c>
      <c r="F946" s="158" t="s">
        <v>892</v>
      </c>
      <c r="G946" s="159">
        <v>2635300</v>
      </c>
      <c r="H946" s="159">
        <v>0</v>
      </c>
      <c r="I946" s="159">
        <v>0</v>
      </c>
      <c r="J946" s="159">
        <v>0</v>
      </c>
    </row>
    <row r="947" spans="1:10" ht="89.25">
      <c r="A947" s="156">
        <v>937</v>
      </c>
      <c r="B947" s="161" t="s">
        <v>451</v>
      </c>
      <c r="C947" s="158" t="s">
        <v>1236</v>
      </c>
      <c r="D947" s="158" t="s">
        <v>565</v>
      </c>
      <c r="E947" s="158" t="s">
        <v>452</v>
      </c>
      <c r="F947" s="158"/>
      <c r="G947" s="159">
        <v>6619800</v>
      </c>
      <c r="H947" s="159">
        <v>0</v>
      </c>
      <c r="I947" s="159">
        <f>+I948</f>
        <v>0</v>
      </c>
      <c r="J947" s="159">
        <v>0</v>
      </c>
    </row>
    <row r="948" spans="1:10" ht="25.5">
      <c r="A948" s="156">
        <v>938</v>
      </c>
      <c r="B948" s="157" t="s">
        <v>432</v>
      </c>
      <c r="C948" s="158" t="s">
        <v>1236</v>
      </c>
      <c r="D948" s="158" t="s">
        <v>565</v>
      </c>
      <c r="E948" s="158" t="s">
        <v>452</v>
      </c>
      <c r="F948" s="158" t="s">
        <v>433</v>
      </c>
      <c r="G948" s="159">
        <v>6619800</v>
      </c>
      <c r="H948" s="159">
        <v>0</v>
      </c>
      <c r="I948" s="159">
        <f>+I949</f>
        <v>0</v>
      </c>
      <c r="J948" s="159">
        <v>0</v>
      </c>
    </row>
    <row r="949" spans="1:10" ht="12.75">
      <c r="A949" s="156">
        <v>939</v>
      </c>
      <c r="B949" s="157" t="s">
        <v>434</v>
      </c>
      <c r="C949" s="158" t="s">
        <v>1236</v>
      </c>
      <c r="D949" s="158" t="s">
        <v>565</v>
      </c>
      <c r="E949" s="158" t="s">
        <v>452</v>
      </c>
      <c r="F949" s="158" t="s">
        <v>892</v>
      </c>
      <c r="G949" s="159">
        <v>6619800</v>
      </c>
      <c r="H949" s="159">
        <v>0</v>
      </c>
      <c r="I949" s="159">
        <v>0</v>
      </c>
      <c r="J949" s="159">
        <v>0</v>
      </c>
    </row>
    <row r="950" spans="1:10" ht="89.25">
      <c r="A950" s="156">
        <v>940</v>
      </c>
      <c r="B950" s="161" t="s">
        <v>451</v>
      </c>
      <c r="C950" s="158" t="s">
        <v>1236</v>
      </c>
      <c r="D950" s="158" t="s">
        <v>565</v>
      </c>
      <c r="E950" s="158" t="s">
        <v>453</v>
      </c>
      <c r="F950" s="158"/>
      <c r="G950" s="159">
        <v>0</v>
      </c>
      <c r="H950" s="159">
        <v>5553100</v>
      </c>
      <c r="I950" s="159">
        <f>+I951</f>
        <v>5553099.96</v>
      </c>
      <c r="J950" s="159">
        <f t="shared" si="18"/>
        <v>99.99999927968162</v>
      </c>
    </row>
    <row r="951" spans="1:10" ht="25.5">
      <c r="A951" s="156">
        <v>941</v>
      </c>
      <c r="B951" s="157" t="s">
        <v>432</v>
      </c>
      <c r="C951" s="158" t="s">
        <v>1236</v>
      </c>
      <c r="D951" s="158" t="s">
        <v>565</v>
      </c>
      <c r="E951" s="158" t="s">
        <v>453</v>
      </c>
      <c r="F951" s="158" t="s">
        <v>433</v>
      </c>
      <c r="G951" s="159">
        <v>0</v>
      </c>
      <c r="H951" s="159">
        <v>5553100</v>
      </c>
      <c r="I951" s="159">
        <f>+I952</f>
        <v>5553099.96</v>
      </c>
      <c r="J951" s="159">
        <f t="shared" si="18"/>
        <v>99.99999927968162</v>
      </c>
    </row>
    <row r="952" spans="1:10" ht="12.75">
      <c r="A952" s="156">
        <v>942</v>
      </c>
      <c r="B952" s="157" t="s">
        <v>434</v>
      </c>
      <c r="C952" s="158" t="s">
        <v>1236</v>
      </c>
      <c r="D952" s="158" t="s">
        <v>565</v>
      </c>
      <c r="E952" s="158" t="s">
        <v>453</v>
      </c>
      <c r="F952" s="158" t="s">
        <v>892</v>
      </c>
      <c r="G952" s="159">
        <v>0</v>
      </c>
      <c r="H952" s="159">
        <v>5553100</v>
      </c>
      <c r="I952" s="159">
        <v>5553099.96</v>
      </c>
      <c r="J952" s="159">
        <f t="shared" si="18"/>
        <v>99.99999927968162</v>
      </c>
    </row>
    <row r="953" spans="1:10" ht="25.5">
      <c r="A953" s="156">
        <v>943</v>
      </c>
      <c r="B953" s="157" t="s">
        <v>0</v>
      </c>
      <c r="C953" s="158" t="s">
        <v>1</v>
      </c>
      <c r="D953" s="158"/>
      <c r="E953" s="158"/>
      <c r="F953" s="158"/>
      <c r="G953" s="159">
        <v>1589700</v>
      </c>
      <c r="H953" s="159">
        <v>1804334.2</v>
      </c>
      <c r="I953" s="159">
        <f>+I954+I965</f>
        <v>1803035.29</v>
      </c>
      <c r="J953" s="159">
        <f t="shared" si="18"/>
        <v>99.9280116732255</v>
      </c>
    </row>
    <row r="954" spans="1:10" ht="12.75">
      <c r="A954" s="156">
        <v>944</v>
      </c>
      <c r="B954" s="157" t="s">
        <v>517</v>
      </c>
      <c r="C954" s="158" t="s">
        <v>1</v>
      </c>
      <c r="D954" s="158" t="s">
        <v>518</v>
      </c>
      <c r="E954" s="158"/>
      <c r="F954" s="158"/>
      <c r="G954" s="159">
        <v>1589700</v>
      </c>
      <c r="H954" s="159">
        <v>1704434.2</v>
      </c>
      <c r="I954" s="159">
        <f>+I955</f>
        <v>1703135.29</v>
      </c>
      <c r="J954" s="159">
        <f t="shared" si="18"/>
        <v>99.92379230597463</v>
      </c>
    </row>
    <row r="955" spans="1:10" ht="12.75">
      <c r="A955" s="156">
        <v>945</v>
      </c>
      <c r="B955" s="157" t="s">
        <v>525</v>
      </c>
      <c r="C955" s="158" t="s">
        <v>1</v>
      </c>
      <c r="D955" s="158" t="s">
        <v>526</v>
      </c>
      <c r="E955" s="158"/>
      <c r="F955" s="158"/>
      <c r="G955" s="159">
        <v>1589700</v>
      </c>
      <c r="H955" s="159">
        <v>1704434.2</v>
      </c>
      <c r="I955" s="159">
        <f>+I956</f>
        <v>1703135.29</v>
      </c>
      <c r="J955" s="159">
        <f t="shared" si="18"/>
        <v>99.92379230597463</v>
      </c>
    </row>
    <row r="956" spans="1:10" ht="25.5">
      <c r="A956" s="156">
        <v>946</v>
      </c>
      <c r="B956" s="157" t="s">
        <v>682</v>
      </c>
      <c r="C956" s="158" t="s">
        <v>1</v>
      </c>
      <c r="D956" s="158" t="s">
        <v>526</v>
      </c>
      <c r="E956" s="158" t="s">
        <v>683</v>
      </c>
      <c r="F956" s="158"/>
      <c r="G956" s="159">
        <v>1589700</v>
      </c>
      <c r="H956" s="159">
        <v>1704434.2</v>
      </c>
      <c r="I956" s="159">
        <f>+I957</f>
        <v>1703135.29</v>
      </c>
      <c r="J956" s="159">
        <f t="shared" si="18"/>
        <v>99.92379230597463</v>
      </c>
    </row>
    <row r="957" spans="1:10" ht="38.25">
      <c r="A957" s="156">
        <v>947</v>
      </c>
      <c r="B957" s="157" t="s">
        <v>2</v>
      </c>
      <c r="C957" s="158" t="s">
        <v>1</v>
      </c>
      <c r="D957" s="158" t="s">
        <v>526</v>
      </c>
      <c r="E957" s="158" t="s">
        <v>3</v>
      </c>
      <c r="F957" s="158"/>
      <c r="G957" s="159">
        <v>1589700</v>
      </c>
      <c r="H957" s="159">
        <v>1704434.2</v>
      </c>
      <c r="I957" s="159">
        <f>+I958</f>
        <v>1703135.29</v>
      </c>
      <c r="J957" s="159">
        <f t="shared" si="18"/>
        <v>99.92379230597463</v>
      </c>
    </row>
    <row r="958" spans="1:10" ht="51">
      <c r="A958" s="156">
        <v>948</v>
      </c>
      <c r="B958" s="157" t="s">
        <v>4</v>
      </c>
      <c r="C958" s="158" t="s">
        <v>1</v>
      </c>
      <c r="D958" s="158" t="s">
        <v>526</v>
      </c>
      <c r="E958" s="158" t="s">
        <v>5</v>
      </c>
      <c r="F958" s="158"/>
      <c r="G958" s="159">
        <v>1589700</v>
      </c>
      <c r="H958" s="159">
        <v>1704434.2</v>
      </c>
      <c r="I958" s="159">
        <f>+I959+I961+I963</f>
        <v>1703135.29</v>
      </c>
      <c r="J958" s="159">
        <f t="shared" si="18"/>
        <v>99.92379230597463</v>
      </c>
    </row>
    <row r="959" spans="1:10" ht="63.75">
      <c r="A959" s="156">
        <v>949</v>
      </c>
      <c r="B959" s="157" t="s">
        <v>593</v>
      </c>
      <c r="C959" s="158" t="s">
        <v>1</v>
      </c>
      <c r="D959" s="158" t="s">
        <v>526</v>
      </c>
      <c r="E959" s="158" t="s">
        <v>5</v>
      </c>
      <c r="F959" s="158" t="s">
        <v>1174</v>
      </c>
      <c r="G959" s="159">
        <v>1559700</v>
      </c>
      <c r="H959" s="159">
        <v>1439155</v>
      </c>
      <c r="I959" s="159">
        <f>+I960</f>
        <v>1437856.21</v>
      </c>
      <c r="J959" s="159">
        <f t="shared" si="18"/>
        <v>99.9097532927308</v>
      </c>
    </row>
    <row r="960" spans="1:10" ht="25.5">
      <c r="A960" s="156">
        <v>950</v>
      </c>
      <c r="B960" s="157" t="s">
        <v>688</v>
      </c>
      <c r="C960" s="158" t="s">
        <v>1</v>
      </c>
      <c r="D960" s="158" t="s">
        <v>526</v>
      </c>
      <c r="E960" s="158" t="s">
        <v>5</v>
      </c>
      <c r="F960" s="158" t="s">
        <v>1446</v>
      </c>
      <c r="G960" s="159">
        <v>1559700</v>
      </c>
      <c r="H960" s="159">
        <v>1439155</v>
      </c>
      <c r="I960" s="159">
        <v>1437856.21</v>
      </c>
      <c r="J960" s="159">
        <f t="shared" si="18"/>
        <v>99.9097532927308</v>
      </c>
    </row>
    <row r="961" spans="1:10" ht="25.5">
      <c r="A961" s="156">
        <v>951</v>
      </c>
      <c r="B961" s="157" t="s">
        <v>600</v>
      </c>
      <c r="C961" s="158" t="s">
        <v>1</v>
      </c>
      <c r="D961" s="158" t="s">
        <v>526</v>
      </c>
      <c r="E961" s="158" t="s">
        <v>5</v>
      </c>
      <c r="F961" s="158" t="s">
        <v>601</v>
      </c>
      <c r="G961" s="159">
        <v>30000</v>
      </c>
      <c r="H961" s="159">
        <v>85279.2</v>
      </c>
      <c r="I961" s="159">
        <f>+I962</f>
        <v>85279.08</v>
      </c>
      <c r="J961" s="159">
        <f t="shared" si="18"/>
        <v>99.99985928573439</v>
      </c>
    </row>
    <row r="962" spans="1:10" ht="38.25">
      <c r="A962" s="156">
        <v>952</v>
      </c>
      <c r="B962" s="157" t="s">
        <v>602</v>
      </c>
      <c r="C962" s="158" t="s">
        <v>1</v>
      </c>
      <c r="D962" s="158" t="s">
        <v>526</v>
      </c>
      <c r="E962" s="158" t="s">
        <v>5</v>
      </c>
      <c r="F962" s="158" t="s">
        <v>603</v>
      </c>
      <c r="G962" s="159">
        <v>30000</v>
      </c>
      <c r="H962" s="159">
        <v>85279.2</v>
      </c>
      <c r="I962" s="159">
        <v>85279.08</v>
      </c>
      <c r="J962" s="159">
        <f t="shared" si="18"/>
        <v>99.99985928573439</v>
      </c>
    </row>
    <row r="963" spans="1:10" ht="12.75">
      <c r="A963" s="156">
        <v>953</v>
      </c>
      <c r="B963" s="157" t="s">
        <v>606</v>
      </c>
      <c r="C963" s="158" t="s">
        <v>1</v>
      </c>
      <c r="D963" s="158" t="s">
        <v>526</v>
      </c>
      <c r="E963" s="158" t="s">
        <v>5</v>
      </c>
      <c r="F963" s="158" t="s">
        <v>1131</v>
      </c>
      <c r="G963" s="159">
        <v>0</v>
      </c>
      <c r="H963" s="159">
        <v>180000</v>
      </c>
      <c r="I963" s="159">
        <f>+I964</f>
        <v>180000</v>
      </c>
      <c r="J963" s="159">
        <f t="shared" si="18"/>
        <v>100</v>
      </c>
    </row>
    <row r="964" spans="1:10" ht="12.75">
      <c r="A964" s="156">
        <v>954</v>
      </c>
      <c r="B964" s="157" t="s">
        <v>609</v>
      </c>
      <c r="C964" s="158" t="s">
        <v>1</v>
      </c>
      <c r="D964" s="158" t="s">
        <v>526</v>
      </c>
      <c r="E964" s="158" t="s">
        <v>5</v>
      </c>
      <c r="F964" s="158" t="s">
        <v>610</v>
      </c>
      <c r="G964" s="159">
        <v>0</v>
      </c>
      <c r="H964" s="159">
        <v>180000</v>
      </c>
      <c r="I964" s="159">
        <v>180000</v>
      </c>
      <c r="J964" s="159">
        <f t="shared" si="18"/>
        <v>100</v>
      </c>
    </row>
    <row r="965" spans="1:10" ht="12.75">
      <c r="A965" s="156">
        <v>955</v>
      </c>
      <c r="B965" s="157" t="s">
        <v>527</v>
      </c>
      <c r="C965" s="158" t="s">
        <v>1</v>
      </c>
      <c r="D965" s="158" t="s">
        <v>528</v>
      </c>
      <c r="E965" s="158"/>
      <c r="F965" s="158"/>
      <c r="G965" s="159">
        <v>0</v>
      </c>
      <c r="H965" s="159">
        <v>99900</v>
      </c>
      <c r="I965" s="159">
        <f aca="true" t="shared" si="19" ref="I965:I970">+I966</f>
        <v>99900</v>
      </c>
      <c r="J965" s="159">
        <f t="shared" si="18"/>
        <v>100</v>
      </c>
    </row>
    <row r="966" spans="1:10" ht="12.75">
      <c r="A966" s="156">
        <v>956</v>
      </c>
      <c r="B966" s="157" t="s">
        <v>531</v>
      </c>
      <c r="C966" s="158" t="s">
        <v>1</v>
      </c>
      <c r="D966" s="158" t="s">
        <v>532</v>
      </c>
      <c r="E966" s="158"/>
      <c r="F966" s="158"/>
      <c r="G966" s="159">
        <v>0</v>
      </c>
      <c r="H966" s="159">
        <v>99900</v>
      </c>
      <c r="I966" s="159">
        <f t="shared" si="19"/>
        <v>99900</v>
      </c>
      <c r="J966" s="159">
        <f t="shared" si="18"/>
        <v>100</v>
      </c>
    </row>
    <row r="967" spans="1:10" ht="76.5">
      <c r="A967" s="156">
        <v>957</v>
      </c>
      <c r="B967" s="157" t="s">
        <v>180</v>
      </c>
      <c r="C967" s="158" t="s">
        <v>1</v>
      </c>
      <c r="D967" s="158" t="s">
        <v>532</v>
      </c>
      <c r="E967" s="158" t="s">
        <v>181</v>
      </c>
      <c r="F967" s="158"/>
      <c r="G967" s="159">
        <v>0</v>
      </c>
      <c r="H967" s="159">
        <v>99900</v>
      </c>
      <c r="I967" s="159">
        <f t="shared" si="19"/>
        <v>99900</v>
      </c>
      <c r="J967" s="159">
        <f t="shared" si="18"/>
        <v>100</v>
      </c>
    </row>
    <row r="968" spans="1:10" ht="25.5">
      <c r="A968" s="156">
        <v>958</v>
      </c>
      <c r="B968" s="157" t="s">
        <v>182</v>
      </c>
      <c r="C968" s="158" t="s">
        <v>1</v>
      </c>
      <c r="D968" s="158" t="s">
        <v>532</v>
      </c>
      <c r="E968" s="158" t="s">
        <v>183</v>
      </c>
      <c r="F968" s="158"/>
      <c r="G968" s="159">
        <v>0</v>
      </c>
      <c r="H968" s="159">
        <v>99900</v>
      </c>
      <c r="I968" s="159">
        <f t="shared" si="19"/>
        <v>99900</v>
      </c>
      <c r="J968" s="159">
        <f t="shared" si="18"/>
        <v>100</v>
      </c>
    </row>
    <row r="969" spans="1:10" ht="63.75">
      <c r="A969" s="156">
        <v>959</v>
      </c>
      <c r="B969" s="157" t="s">
        <v>6</v>
      </c>
      <c r="C969" s="158" t="s">
        <v>1</v>
      </c>
      <c r="D969" s="158" t="s">
        <v>532</v>
      </c>
      <c r="E969" s="158" t="s">
        <v>7</v>
      </c>
      <c r="F969" s="158"/>
      <c r="G969" s="159">
        <v>0</v>
      </c>
      <c r="H969" s="159">
        <v>99900</v>
      </c>
      <c r="I969" s="159">
        <f t="shared" si="19"/>
        <v>99900</v>
      </c>
      <c r="J969" s="159">
        <f t="shared" si="18"/>
        <v>100</v>
      </c>
    </row>
    <row r="970" spans="1:10" ht="25.5">
      <c r="A970" s="156">
        <v>960</v>
      </c>
      <c r="B970" s="157" t="s">
        <v>600</v>
      </c>
      <c r="C970" s="158" t="s">
        <v>1</v>
      </c>
      <c r="D970" s="158" t="s">
        <v>532</v>
      </c>
      <c r="E970" s="158" t="s">
        <v>7</v>
      </c>
      <c r="F970" s="158" t="s">
        <v>601</v>
      </c>
      <c r="G970" s="159">
        <v>0</v>
      </c>
      <c r="H970" s="159">
        <v>99900</v>
      </c>
      <c r="I970" s="159">
        <f t="shared" si="19"/>
        <v>99900</v>
      </c>
      <c r="J970" s="159">
        <f t="shared" si="18"/>
        <v>100</v>
      </c>
    </row>
    <row r="971" spans="1:10" ht="38.25">
      <c r="A971" s="156">
        <v>961</v>
      </c>
      <c r="B971" s="157" t="s">
        <v>602</v>
      </c>
      <c r="C971" s="158" t="s">
        <v>1</v>
      </c>
      <c r="D971" s="158" t="s">
        <v>532</v>
      </c>
      <c r="E971" s="158" t="s">
        <v>7</v>
      </c>
      <c r="F971" s="158" t="s">
        <v>603</v>
      </c>
      <c r="G971" s="159">
        <v>0</v>
      </c>
      <c r="H971" s="159">
        <v>99900</v>
      </c>
      <c r="I971" s="159">
        <v>99900</v>
      </c>
      <c r="J971" s="159">
        <f aca="true" t="shared" si="20" ref="J971:J1034">+I971/H971*100</f>
        <v>100</v>
      </c>
    </row>
    <row r="972" spans="1:10" ht="25.5">
      <c r="A972" s="156">
        <v>962</v>
      </c>
      <c r="B972" s="157" t="s">
        <v>8</v>
      </c>
      <c r="C972" s="158" t="s">
        <v>914</v>
      </c>
      <c r="D972" s="158"/>
      <c r="E972" s="158"/>
      <c r="F972" s="158"/>
      <c r="G972" s="159">
        <v>46460500</v>
      </c>
      <c r="H972" s="159">
        <v>80450051</v>
      </c>
      <c r="I972" s="159">
        <f>+I973+I980+I1033+I1117</f>
        <v>79455444.09</v>
      </c>
      <c r="J972" s="159">
        <f t="shared" si="20"/>
        <v>98.7636963586263</v>
      </c>
    </row>
    <row r="973" spans="1:10" ht="25.5">
      <c r="A973" s="156">
        <v>963</v>
      </c>
      <c r="B973" s="157" t="s">
        <v>511</v>
      </c>
      <c r="C973" s="158" t="s">
        <v>914</v>
      </c>
      <c r="D973" s="158" t="s">
        <v>512</v>
      </c>
      <c r="E973" s="158"/>
      <c r="F973" s="158"/>
      <c r="G973" s="159">
        <v>216000</v>
      </c>
      <c r="H973" s="159">
        <v>81317</v>
      </c>
      <c r="I973" s="159">
        <f aca="true" t="shared" si="21" ref="I973:I978">+I974</f>
        <v>81317</v>
      </c>
      <c r="J973" s="159">
        <f t="shared" si="20"/>
        <v>100</v>
      </c>
    </row>
    <row r="974" spans="1:10" ht="38.25">
      <c r="A974" s="156">
        <v>964</v>
      </c>
      <c r="B974" s="157" t="s">
        <v>513</v>
      </c>
      <c r="C974" s="158" t="s">
        <v>914</v>
      </c>
      <c r="D974" s="158" t="s">
        <v>514</v>
      </c>
      <c r="E974" s="158"/>
      <c r="F974" s="158"/>
      <c r="G974" s="159">
        <v>216000</v>
      </c>
      <c r="H974" s="159">
        <v>81317</v>
      </c>
      <c r="I974" s="159">
        <f t="shared" si="21"/>
        <v>81317</v>
      </c>
      <c r="J974" s="159">
        <f t="shared" si="20"/>
        <v>100</v>
      </c>
    </row>
    <row r="975" spans="1:10" ht="76.5">
      <c r="A975" s="156">
        <v>965</v>
      </c>
      <c r="B975" s="157" t="s">
        <v>618</v>
      </c>
      <c r="C975" s="158" t="s">
        <v>914</v>
      </c>
      <c r="D975" s="158" t="s">
        <v>514</v>
      </c>
      <c r="E975" s="158" t="s">
        <v>619</v>
      </c>
      <c r="F975" s="158"/>
      <c r="G975" s="159">
        <v>216000</v>
      </c>
      <c r="H975" s="159">
        <v>81317</v>
      </c>
      <c r="I975" s="159">
        <f t="shared" si="21"/>
        <v>81317</v>
      </c>
      <c r="J975" s="159">
        <f t="shared" si="20"/>
        <v>100</v>
      </c>
    </row>
    <row r="976" spans="1:10" ht="38.25">
      <c r="A976" s="156">
        <v>966</v>
      </c>
      <c r="B976" s="157" t="s">
        <v>626</v>
      </c>
      <c r="C976" s="158" t="s">
        <v>914</v>
      </c>
      <c r="D976" s="158" t="s">
        <v>514</v>
      </c>
      <c r="E976" s="158" t="s">
        <v>627</v>
      </c>
      <c r="F976" s="158"/>
      <c r="G976" s="159">
        <v>216000</v>
      </c>
      <c r="H976" s="159">
        <v>81317</v>
      </c>
      <c r="I976" s="159">
        <f t="shared" si="21"/>
        <v>81317</v>
      </c>
      <c r="J976" s="159">
        <f t="shared" si="20"/>
        <v>100</v>
      </c>
    </row>
    <row r="977" spans="1:10" ht="51">
      <c r="A977" s="156">
        <v>967</v>
      </c>
      <c r="B977" s="157" t="s">
        <v>9</v>
      </c>
      <c r="C977" s="158" t="s">
        <v>914</v>
      </c>
      <c r="D977" s="158" t="s">
        <v>514</v>
      </c>
      <c r="E977" s="158" t="s">
        <v>10</v>
      </c>
      <c r="F977" s="158"/>
      <c r="G977" s="159">
        <v>216000</v>
      </c>
      <c r="H977" s="159">
        <v>81317</v>
      </c>
      <c r="I977" s="159">
        <f t="shared" si="21"/>
        <v>81317</v>
      </c>
      <c r="J977" s="159">
        <f t="shared" si="20"/>
        <v>100</v>
      </c>
    </row>
    <row r="978" spans="1:10" ht="25.5">
      <c r="A978" s="156">
        <v>968</v>
      </c>
      <c r="B978" s="157" t="s">
        <v>600</v>
      </c>
      <c r="C978" s="158" t="s">
        <v>914</v>
      </c>
      <c r="D978" s="158" t="s">
        <v>514</v>
      </c>
      <c r="E978" s="158" t="s">
        <v>10</v>
      </c>
      <c r="F978" s="158" t="s">
        <v>601</v>
      </c>
      <c r="G978" s="159">
        <v>216000</v>
      </c>
      <c r="H978" s="159">
        <v>81317</v>
      </c>
      <c r="I978" s="159">
        <f t="shared" si="21"/>
        <v>81317</v>
      </c>
      <c r="J978" s="159">
        <f t="shared" si="20"/>
        <v>100</v>
      </c>
    </row>
    <row r="979" spans="1:10" ht="38.25">
      <c r="A979" s="156">
        <v>969</v>
      </c>
      <c r="B979" s="157" t="s">
        <v>602</v>
      </c>
      <c r="C979" s="158" t="s">
        <v>914</v>
      </c>
      <c r="D979" s="158" t="s">
        <v>514</v>
      </c>
      <c r="E979" s="158" t="s">
        <v>10</v>
      </c>
      <c r="F979" s="158" t="s">
        <v>603</v>
      </c>
      <c r="G979" s="159">
        <v>216000</v>
      </c>
      <c r="H979" s="159">
        <v>81317</v>
      </c>
      <c r="I979" s="159">
        <v>81317</v>
      </c>
      <c r="J979" s="159">
        <f t="shared" si="20"/>
        <v>100</v>
      </c>
    </row>
    <row r="980" spans="1:10" ht="12.75">
      <c r="A980" s="156">
        <v>970</v>
      </c>
      <c r="B980" s="157" t="s">
        <v>517</v>
      </c>
      <c r="C980" s="158" t="s">
        <v>914</v>
      </c>
      <c r="D980" s="158" t="s">
        <v>518</v>
      </c>
      <c r="E980" s="158"/>
      <c r="F980" s="158"/>
      <c r="G980" s="159">
        <v>6860259.43</v>
      </c>
      <c r="H980" s="159">
        <v>40852879.71</v>
      </c>
      <c r="I980" s="159">
        <f>+I981+I987+I1027</f>
        <v>40769037.11</v>
      </c>
      <c r="J980" s="159">
        <f t="shared" si="20"/>
        <v>99.79476942483572</v>
      </c>
    </row>
    <row r="981" spans="1:10" ht="12.75">
      <c r="A981" s="156">
        <v>971</v>
      </c>
      <c r="B981" s="157" t="s">
        <v>519</v>
      </c>
      <c r="C981" s="158" t="s">
        <v>914</v>
      </c>
      <c r="D981" s="158" t="s">
        <v>520</v>
      </c>
      <c r="E981" s="158"/>
      <c r="F981" s="158"/>
      <c r="G981" s="159">
        <v>109600</v>
      </c>
      <c r="H981" s="159">
        <v>204571.71</v>
      </c>
      <c r="I981" s="159">
        <f>+I982</f>
        <v>132696.11</v>
      </c>
      <c r="J981" s="159">
        <f t="shared" si="20"/>
        <v>64.86532766431878</v>
      </c>
    </row>
    <row r="982" spans="1:10" ht="76.5">
      <c r="A982" s="156">
        <v>972</v>
      </c>
      <c r="B982" s="157" t="s">
        <v>180</v>
      </c>
      <c r="C982" s="158" t="s">
        <v>914</v>
      </c>
      <c r="D982" s="158" t="s">
        <v>520</v>
      </c>
      <c r="E982" s="158" t="s">
        <v>181</v>
      </c>
      <c r="F982" s="158"/>
      <c r="G982" s="159">
        <v>109600</v>
      </c>
      <c r="H982" s="159">
        <v>204571.71</v>
      </c>
      <c r="I982" s="159">
        <f>+I983</f>
        <v>132696.11</v>
      </c>
      <c r="J982" s="159">
        <f t="shared" si="20"/>
        <v>64.86532766431878</v>
      </c>
    </row>
    <row r="983" spans="1:10" ht="25.5">
      <c r="A983" s="156">
        <v>973</v>
      </c>
      <c r="B983" s="157" t="s">
        <v>182</v>
      </c>
      <c r="C983" s="158" t="s">
        <v>914</v>
      </c>
      <c r="D983" s="158" t="s">
        <v>520</v>
      </c>
      <c r="E983" s="158" t="s">
        <v>183</v>
      </c>
      <c r="F983" s="158"/>
      <c r="G983" s="159">
        <v>109600</v>
      </c>
      <c r="H983" s="159">
        <v>204571.71</v>
      </c>
      <c r="I983" s="159">
        <f>+I984</f>
        <v>132696.11</v>
      </c>
      <c r="J983" s="159">
        <f t="shared" si="20"/>
        <v>64.86532766431878</v>
      </c>
    </row>
    <row r="984" spans="1:10" ht="76.5">
      <c r="A984" s="156">
        <v>974</v>
      </c>
      <c r="B984" s="157" t="s">
        <v>184</v>
      </c>
      <c r="C984" s="158" t="s">
        <v>914</v>
      </c>
      <c r="D984" s="158" t="s">
        <v>520</v>
      </c>
      <c r="E984" s="158" t="s">
        <v>185</v>
      </c>
      <c r="F984" s="158"/>
      <c r="G984" s="159">
        <v>109600</v>
      </c>
      <c r="H984" s="159">
        <v>204571.71</v>
      </c>
      <c r="I984" s="159">
        <f>+I985</f>
        <v>132696.11</v>
      </c>
      <c r="J984" s="159">
        <f t="shared" si="20"/>
        <v>64.86532766431878</v>
      </c>
    </row>
    <row r="985" spans="1:10" ht="63.75">
      <c r="A985" s="156">
        <v>975</v>
      </c>
      <c r="B985" s="157" t="s">
        <v>593</v>
      </c>
      <c r="C985" s="158" t="s">
        <v>914</v>
      </c>
      <c r="D985" s="158" t="s">
        <v>520</v>
      </c>
      <c r="E985" s="158" t="s">
        <v>185</v>
      </c>
      <c r="F985" s="158" t="s">
        <v>1174</v>
      </c>
      <c r="G985" s="159">
        <v>109600</v>
      </c>
      <c r="H985" s="159">
        <v>204571.71</v>
      </c>
      <c r="I985" s="159">
        <f>+I986</f>
        <v>132696.11</v>
      </c>
      <c r="J985" s="159">
        <f t="shared" si="20"/>
        <v>64.86532766431878</v>
      </c>
    </row>
    <row r="986" spans="1:10" ht="25.5">
      <c r="A986" s="156">
        <v>976</v>
      </c>
      <c r="B986" s="157" t="s">
        <v>688</v>
      </c>
      <c r="C986" s="158" t="s">
        <v>914</v>
      </c>
      <c r="D986" s="158" t="s">
        <v>520</v>
      </c>
      <c r="E986" s="158" t="s">
        <v>185</v>
      </c>
      <c r="F986" s="158" t="s">
        <v>1446</v>
      </c>
      <c r="G986" s="159">
        <v>109600</v>
      </c>
      <c r="H986" s="159">
        <v>204571.71</v>
      </c>
      <c r="I986" s="159">
        <v>132696.11</v>
      </c>
      <c r="J986" s="159">
        <f t="shared" si="20"/>
        <v>64.86532766431878</v>
      </c>
    </row>
    <row r="987" spans="1:10" ht="12.75">
      <c r="A987" s="156">
        <v>977</v>
      </c>
      <c r="B987" s="157" t="s">
        <v>523</v>
      </c>
      <c r="C987" s="158" t="s">
        <v>914</v>
      </c>
      <c r="D987" s="158" t="s">
        <v>524</v>
      </c>
      <c r="E987" s="158"/>
      <c r="F987" s="158"/>
      <c r="G987" s="159">
        <v>6146059.43</v>
      </c>
      <c r="H987" s="159">
        <v>40043708</v>
      </c>
      <c r="I987" s="159">
        <f>+I988</f>
        <v>40031741</v>
      </c>
      <c r="J987" s="159">
        <f t="shared" si="20"/>
        <v>99.97011515516995</v>
      </c>
    </row>
    <row r="988" spans="1:10" ht="51">
      <c r="A988" s="156">
        <v>978</v>
      </c>
      <c r="B988" s="157" t="s">
        <v>651</v>
      </c>
      <c r="C988" s="158" t="s">
        <v>914</v>
      </c>
      <c r="D988" s="158" t="s">
        <v>524</v>
      </c>
      <c r="E988" s="158" t="s">
        <v>652</v>
      </c>
      <c r="F988" s="158"/>
      <c r="G988" s="159">
        <v>6146059.43</v>
      </c>
      <c r="H988" s="159">
        <v>40043708</v>
      </c>
      <c r="I988" s="159">
        <f>+I989+I1014</f>
        <v>40031741</v>
      </c>
      <c r="J988" s="159">
        <f t="shared" si="20"/>
        <v>99.97011515516995</v>
      </c>
    </row>
    <row r="989" spans="1:10" ht="38.25">
      <c r="A989" s="156">
        <v>979</v>
      </c>
      <c r="B989" s="157" t="s">
        <v>11</v>
      </c>
      <c r="C989" s="158" t="s">
        <v>914</v>
      </c>
      <c r="D989" s="158" t="s">
        <v>524</v>
      </c>
      <c r="E989" s="158" t="s">
        <v>12</v>
      </c>
      <c r="F989" s="158"/>
      <c r="G989" s="159">
        <v>3656170</v>
      </c>
      <c r="H989" s="159">
        <v>37339997</v>
      </c>
      <c r="I989" s="159">
        <f>+I990+I993+I996+I999+I1005+I1002+I1008+I1011</f>
        <v>37339997</v>
      </c>
      <c r="J989" s="159">
        <f t="shared" si="20"/>
        <v>100</v>
      </c>
    </row>
    <row r="990" spans="1:10" ht="76.5">
      <c r="A990" s="156">
        <v>980</v>
      </c>
      <c r="B990" s="157" t="s">
        <v>13</v>
      </c>
      <c r="C990" s="158" t="s">
        <v>914</v>
      </c>
      <c r="D990" s="158" t="s">
        <v>524</v>
      </c>
      <c r="E990" s="158" t="s">
        <v>14</v>
      </c>
      <c r="F990" s="158"/>
      <c r="G990" s="159">
        <v>0</v>
      </c>
      <c r="H990" s="159">
        <v>17787200</v>
      </c>
      <c r="I990" s="159">
        <f>+I991</f>
        <v>17787200</v>
      </c>
      <c r="J990" s="159">
        <f t="shared" si="20"/>
        <v>100</v>
      </c>
    </row>
    <row r="991" spans="1:10" ht="25.5">
      <c r="A991" s="156">
        <v>981</v>
      </c>
      <c r="B991" s="157" t="s">
        <v>600</v>
      </c>
      <c r="C991" s="158" t="s">
        <v>914</v>
      </c>
      <c r="D991" s="158" t="s">
        <v>524</v>
      </c>
      <c r="E991" s="158" t="s">
        <v>14</v>
      </c>
      <c r="F991" s="158" t="s">
        <v>601</v>
      </c>
      <c r="G991" s="159">
        <v>0</v>
      </c>
      <c r="H991" s="159">
        <v>17787200</v>
      </c>
      <c r="I991" s="159">
        <f>+I992</f>
        <v>17787200</v>
      </c>
      <c r="J991" s="159">
        <f t="shared" si="20"/>
        <v>100</v>
      </c>
    </row>
    <row r="992" spans="1:10" ht="38.25">
      <c r="A992" s="156">
        <v>982</v>
      </c>
      <c r="B992" s="157" t="s">
        <v>602</v>
      </c>
      <c r="C992" s="158" t="s">
        <v>914</v>
      </c>
      <c r="D992" s="158" t="s">
        <v>524</v>
      </c>
      <c r="E992" s="158" t="s">
        <v>14</v>
      </c>
      <c r="F992" s="158" t="s">
        <v>603</v>
      </c>
      <c r="G992" s="159">
        <v>0</v>
      </c>
      <c r="H992" s="159">
        <v>17787200</v>
      </c>
      <c r="I992" s="159">
        <v>17787200</v>
      </c>
      <c r="J992" s="159">
        <f t="shared" si="20"/>
        <v>100</v>
      </c>
    </row>
    <row r="993" spans="1:10" ht="76.5">
      <c r="A993" s="156">
        <v>983</v>
      </c>
      <c r="B993" s="157" t="s">
        <v>15</v>
      </c>
      <c r="C993" s="158" t="s">
        <v>914</v>
      </c>
      <c r="D993" s="158" t="s">
        <v>524</v>
      </c>
      <c r="E993" s="158" t="s">
        <v>16</v>
      </c>
      <c r="F993" s="158"/>
      <c r="G993" s="159">
        <v>0</v>
      </c>
      <c r="H993" s="159">
        <v>11781400</v>
      </c>
      <c r="I993" s="159">
        <f>+I994</f>
        <v>11781400</v>
      </c>
      <c r="J993" s="159">
        <f t="shared" si="20"/>
        <v>100</v>
      </c>
    </row>
    <row r="994" spans="1:10" ht="25.5">
      <c r="A994" s="156">
        <v>984</v>
      </c>
      <c r="B994" s="157" t="s">
        <v>600</v>
      </c>
      <c r="C994" s="158" t="s">
        <v>914</v>
      </c>
      <c r="D994" s="158" t="s">
        <v>524</v>
      </c>
      <c r="E994" s="158" t="s">
        <v>16</v>
      </c>
      <c r="F994" s="158" t="s">
        <v>601</v>
      </c>
      <c r="G994" s="159">
        <v>0</v>
      </c>
      <c r="H994" s="159">
        <v>11781400</v>
      </c>
      <c r="I994" s="159">
        <f>+I995</f>
        <v>11781400</v>
      </c>
      <c r="J994" s="159">
        <f t="shared" si="20"/>
        <v>100</v>
      </c>
    </row>
    <row r="995" spans="1:10" ht="38.25">
      <c r="A995" s="156">
        <v>985</v>
      </c>
      <c r="B995" s="157" t="s">
        <v>602</v>
      </c>
      <c r="C995" s="158" t="s">
        <v>914</v>
      </c>
      <c r="D995" s="158" t="s">
        <v>524</v>
      </c>
      <c r="E995" s="158" t="s">
        <v>16</v>
      </c>
      <c r="F995" s="158" t="s">
        <v>603</v>
      </c>
      <c r="G995" s="159">
        <v>0</v>
      </c>
      <c r="H995" s="159">
        <v>11781400</v>
      </c>
      <c r="I995" s="159">
        <v>11781400</v>
      </c>
      <c r="J995" s="159">
        <f t="shared" si="20"/>
        <v>100</v>
      </c>
    </row>
    <row r="996" spans="1:10" ht="89.25">
      <c r="A996" s="156">
        <v>986</v>
      </c>
      <c r="B996" s="161" t="s">
        <v>17</v>
      </c>
      <c r="C996" s="158" t="s">
        <v>914</v>
      </c>
      <c r="D996" s="158" t="s">
        <v>524</v>
      </c>
      <c r="E996" s="158" t="s">
        <v>18</v>
      </c>
      <c r="F996" s="158"/>
      <c r="G996" s="159">
        <v>2057000</v>
      </c>
      <c r="H996" s="159">
        <v>2080000</v>
      </c>
      <c r="I996" s="159">
        <f>+I997</f>
        <v>2080000</v>
      </c>
      <c r="J996" s="159">
        <f t="shared" si="20"/>
        <v>100</v>
      </c>
    </row>
    <row r="997" spans="1:10" ht="25.5">
      <c r="A997" s="156">
        <v>987</v>
      </c>
      <c r="B997" s="157" t="s">
        <v>600</v>
      </c>
      <c r="C997" s="158" t="s">
        <v>914</v>
      </c>
      <c r="D997" s="158" t="s">
        <v>524</v>
      </c>
      <c r="E997" s="158" t="s">
        <v>18</v>
      </c>
      <c r="F997" s="158" t="s">
        <v>601</v>
      </c>
      <c r="G997" s="159">
        <v>2057000</v>
      </c>
      <c r="H997" s="159">
        <v>2080000</v>
      </c>
      <c r="I997" s="159">
        <f>+I998</f>
        <v>2080000</v>
      </c>
      <c r="J997" s="159">
        <f t="shared" si="20"/>
        <v>100</v>
      </c>
    </row>
    <row r="998" spans="1:10" ht="38.25">
      <c r="A998" s="156">
        <v>988</v>
      </c>
      <c r="B998" s="157" t="s">
        <v>602</v>
      </c>
      <c r="C998" s="158" t="s">
        <v>914</v>
      </c>
      <c r="D998" s="158" t="s">
        <v>524</v>
      </c>
      <c r="E998" s="158" t="s">
        <v>18</v>
      </c>
      <c r="F998" s="158" t="s">
        <v>603</v>
      </c>
      <c r="G998" s="159">
        <v>2057000</v>
      </c>
      <c r="H998" s="159">
        <v>2080000</v>
      </c>
      <c r="I998" s="159">
        <v>2080000</v>
      </c>
      <c r="J998" s="159">
        <f t="shared" si="20"/>
        <v>100</v>
      </c>
    </row>
    <row r="999" spans="1:10" ht="63.75">
      <c r="A999" s="156">
        <v>989</v>
      </c>
      <c r="B999" s="157" t="s">
        <v>19</v>
      </c>
      <c r="C999" s="158" t="s">
        <v>914</v>
      </c>
      <c r="D999" s="158" t="s">
        <v>524</v>
      </c>
      <c r="E999" s="158" t="s">
        <v>20</v>
      </c>
      <c r="F999" s="158"/>
      <c r="G999" s="159">
        <v>0</v>
      </c>
      <c r="H999" s="159">
        <v>4500000</v>
      </c>
      <c r="I999" s="159">
        <f>+I1000</f>
        <v>4500000</v>
      </c>
      <c r="J999" s="159">
        <f t="shared" si="20"/>
        <v>100</v>
      </c>
    </row>
    <row r="1000" spans="1:10" ht="25.5">
      <c r="A1000" s="156">
        <v>990</v>
      </c>
      <c r="B1000" s="157" t="s">
        <v>600</v>
      </c>
      <c r="C1000" s="158" t="s">
        <v>914</v>
      </c>
      <c r="D1000" s="158" t="s">
        <v>524</v>
      </c>
      <c r="E1000" s="158" t="s">
        <v>20</v>
      </c>
      <c r="F1000" s="158" t="s">
        <v>601</v>
      </c>
      <c r="G1000" s="159">
        <v>0</v>
      </c>
      <c r="H1000" s="159">
        <v>4500000</v>
      </c>
      <c r="I1000" s="159">
        <f>+I1001</f>
        <v>4500000</v>
      </c>
      <c r="J1000" s="159">
        <f t="shared" si="20"/>
        <v>100</v>
      </c>
    </row>
    <row r="1001" spans="1:10" ht="38.25">
      <c r="A1001" s="156">
        <v>991</v>
      </c>
      <c r="B1001" s="157" t="s">
        <v>602</v>
      </c>
      <c r="C1001" s="158" t="s">
        <v>914</v>
      </c>
      <c r="D1001" s="158" t="s">
        <v>524</v>
      </c>
      <c r="E1001" s="158" t="s">
        <v>20</v>
      </c>
      <c r="F1001" s="158" t="s">
        <v>603</v>
      </c>
      <c r="G1001" s="159">
        <v>0</v>
      </c>
      <c r="H1001" s="159">
        <v>4500000</v>
      </c>
      <c r="I1001" s="159">
        <v>4500000</v>
      </c>
      <c r="J1001" s="159">
        <f t="shared" si="20"/>
        <v>100</v>
      </c>
    </row>
    <row r="1002" spans="1:10" ht="25.5">
      <c r="A1002" s="156">
        <v>992</v>
      </c>
      <c r="B1002" s="157" t="s">
        <v>21</v>
      </c>
      <c r="C1002" s="158" t="s">
        <v>914</v>
      </c>
      <c r="D1002" s="158" t="s">
        <v>524</v>
      </c>
      <c r="E1002" s="158" t="s">
        <v>22</v>
      </c>
      <c r="F1002" s="158"/>
      <c r="G1002" s="159">
        <v>0</v>
      </c>
      <c r="H1002" s="159">
        <v>64925</v>
      </c>
      <c r="I1002" s="159">
        <f>+I1003</f>
        <v>64925</v>
      </c>
      <c r="J1002" s="159">
        <f t="shared" si="20"/>
        <v>100</v>
      </c>
    </row>
    <row r="1003" spans="1:10" ht="25.5">
      <c r="A1003" s="156">
        <v>993</v>
      </c>
      <c r="B1003" s="157" t="s">
        <v>600</v>
      </c>
      <c r="C1003" s="158" t="s">
        <v>914</v>
      </c>
      <c r="D1003" s="158" t="s">
        <v>524</v>
      </c>
      <c r="E1003" s="158" t="s">
        <v>22</v>
      </c>
      <c r="F1003" s="158" t="s">
        <v>601</v>
      </c>
      <c r="G1003" s="159">
        <v>0</v>
      </c>
      <c r="H1003" s="159">
        <v>64925</v>
      </c>
      <c r="I1003" s="159">
        <f>+I1004</f>
        <v>64925</v>
      </c>
      <c r="J1003" s="159">
        <f t="shared" si="20"/>
        <v>100</v>
      </c>
    </row>
    <row r="1004" spans="1:10" ht="38.25">
      <c r="A1004" s="156">
        <v>994</v>
      </c>
      <c r="B1004" s="157" t="s">
        <v>602</v>
      </c>
      <c r="C1004" s="158" t="s">
        <v>914</v>
      </c>
      <c r="D1004" s="158" t="s">
        <v>524</v>
      </c>
      <c r="E1004" s="158" t="s">
        <v>22</v>
      </c>
      <c r="F1004" s="158" t="s">
        <v>603</v>
      </c>
      <c r="G1004" s="159">
        <v>0</v>
      </c>
      <c r="H1004" s="159">
        <v>64925</v>
      </c>
      <c r="I1004" s="159">
        <v>64925</v>
      </c>
      <c r="J1004" s="159">
        <f t="shared" si="20"/>
        <v>100</v>
      </c>
    </row>
    <row r="1005" spans="1:10" ht="63.75">
      <c r="A1005" s="156">
        <v>995</v>
      </c>
      <c r="B1005" s="157" t="s">
        <v>23</v>
      </c>
      <c r="C1005" s="158" t="s">
        <v>914</v>
      </c>
      <c r="D1005" s="158" t="s">
        <v>524</v>
      </c>
      <c r="E1005" s="158" t="s">
        <v>24</v>
      </c>
      <c r="F1005" s="158"/>
      <c r="G1005" s="159">
        <v>18000</v>
      </c>
      <c r="H1005" s="159">
        <v>177872</v>
      </c>
      <c r="I1005" s="159">
        <f>+I1006</f>
        <v>177872</v>
      </c>
      <c r="J1005" s="159">
        <f t="shared" si="20"/>
        <v>100</v>
      </c>
    </row>
    <row r="1006" spans="1:10" ht="25.5">
      <c r="A1006" s="156">
        <v>996</v>
      </c>
      <c r="B1006" s="157" t="s">
        <v>600</v>
      </c>
      <c r="C1006" s="158" t="s">
        <v>914</v>
      </c>
      <c r="D1006" s="158" t="s">
        <v>524</v>
      </c>
      <c r="E1006" s="158" t="s">
        <v>24</v>
      </c>
      <c r="F1006" s="158" t="s">
        <v>601</v>
      </c>
      <c r="G1006" s="159">
        <v>18000</v>
      </c>
      <c r="H1006" s="159">
        <v>177872</v>
      </c>
      <c r="I1006" s="159">
        <f>+I1007</f>
        <v>177872</v>
      </c>
      <c r="J1006" s="159">
        <f t="shared" si="20"/>
        <v>100</v>
      </c>
    </row>
    <row r="1007" spans="1:10" ht="38.25">
      <c r="A1007" s="156">
        <v>997</v>
      </c>
      <c r="B1007" s="157" t="s">
        <v>602</v>
      </c>
      <c r="C1007" s="158" t="s">
        <v>914</v>
      </c>
      <c r="D1007" s="158" t="s">
        <v>524</v>
      </c>
      <c r="E1007" s="158" t="s">
        <v>24</v>
      </c>
      <c r="F1007" s="158" t="s">
        <v>603</v>
      </c>
      <c r="G1007" s="159">
        <v>18000</v>
      </c>
      <c r="H1007" s="159">
        <v>177872</v>
      </c>
      <c r="I1007" s="159">
        <v>177872</v>
      </c>
      <c r="J1007" s="159">
        <f t="shared" si="20"/>
        <v>100</v>
      </c>
    </row>
    <row r="1008" spans="1:10" ht="89.25">
      <c r="A1008" s="156">
        <v>998</v>
      </c>
      <c r="B1008" s="161" t="s">
        <v>25</v>
      </c>
      <c r="C1008" s="158" t="s">
        <v>914</v>
      </c>
      <c r="D1008" s="158" t="s">
        <v>524</v>
      </c>
      <c r="E1008" s="158" t="s">
        <v>26</v>
      </c>
      <c r="F1008" s="158"/>
      <c r="G1008" s="159">
        <v>1307940</v>
      </c>
      <c r="H1008" s="159">
        <v>948600</v>
      </c>
      <c r="I1008" s="159">
        <f>+I1009</f>
        <v>948600</v>
      </c>
      <c r="J1008" s="159">
        <f t="shared" si="20"/>
        <v>100</v>
      </c>
    </row>
    <row r="1009" spans="1:10" ht="25.5">
      <c r="A1009" s="156">
        <v>999</v>
      </c>
      <c r="B1009" s="157" t="s">
        <v>600</v>
      </c>
      <c r="C1009" s="158" t="s">
        <v>914</v>
      </c>
      <c r="D1009" s="158" t="s">
        <v>524</v>
      </c>
      <c r="E1009" s="158" t="s">
        <v>26</v>
      </c>
      <c r="F1009" s="158" t="s">
        <v>601</v>
      </c>
      <c r="G1009" s="159">
        <v>1307940</v>
      </c>
      <c r="H1009" s="159">
        <v>948600</v>
      </c>
      <c r="I1009" s="159">
        <f>+I1010</f>
        <v>948600</v>
      </c>
      <c r="J1009" s="159">
        <f t="shared" si="20"/>
        <v>100</v>
      </c>
    </row>
    <row r="1010" spans="1:10" ht="38.25">
      <c r="A1010" s="156">
        <v>1000</v>
      </c>
      <c r="B1010" s="157" t="s">
        <v>602</v>
      </c>
      <c r="C1010" s="158" t="s">
        <v>914</v>
      </c>
      <c r="D1010" s="158" t="s">
        <v>524</v>
      </c>
      <c r="E1010" s="158" t="s">
        <v>26</v>
      </c>
      <c r="F1010" s="158" t="s">
        <v>603</v>
      </c>
      <c r="G1010" s="159">
        <v>1307940</v>
      </c>
      <c r="H1010" s="159">
        <v>948600</v>
      </c>
      <c r="I1010" s="159">
        <v>948600</v>
      </c>
      <c r="J1010" s="159">
        <f t="shared" si="20"/>
        <v>100</v>
      </c>
    </row>
    <row r="1011" spans="1:10" ht="89.25">
      <c r="A1011" s="156">
        <v>1001</v>
      </c>
      <c r="B1011" s="161" t="s">
        <v>27</v>
      </c>
      <c r="C1011" s="158" t="s">
        <v>914</v>
      </c>
      <c r="D1011" s="158" t="s">
        <v>524</v>
      </c>
      <c r="E1011" s="158" t="s">
        <v>28</v>
      </c>
      <c r="F1011" s="158"/>
      <c r="G1011" s="159">
        <v>273230</v>
      </c>
      <c r="H1011" s="159">
        <v>0</v>
      </c>
      <c r="I1011" s="159">
        <f>+I1012</f>
        <v>0</v>
      </c>
      <c r="J1011" s="159">
        <v>0</v>
      </c>
    </row>
    <row r="1012" spans="1:10" ht="25.5">
      <c r="A1012" s="156">
        <v>1002</v>
      </c>
      <c r="B1012" s="157" t="s">
        <v>600</v>
      </c>
      <c r="C1012" s="158" t="s">
        <v>914</v>
      </c>
      <c r="D1012" s="158" t="s">
        <v>524</v>
      </c>
      <c r="E1012" s="158" t="s">
        <v>28</v>
      </c>
      <c r="F1012" s="158" t="s">
        <v>601</v>
      </c>
      <c r="G1012" s="159">
        <v>273230</v>
      </c>
      <c r="H1012" s="159">
        <v>0</v>
      </c>
      <c r="I1012" s="159">
        <f>+I1013</f>
        <v>0</v>
      </c>
      <c r="J1012" s="159">
        <v>0</v>
      </c>
    </row>
    <row r="1013" spans="1:10" ht="38.25">
      <c r="A1013" s="156">
        <v>1003</v>
      </c>
      <c r="B1013" s="157" t="s">
        <v>602</v>
      </c>
      <c r="C1013" s="158" t="s">
        <v>914</v>
      </c>
      <c r="D1013" s="158" t="s">
        <v>524</v>
      </c>
      <c r="E1013" s="158" t="s">
        <v>28</v>
      </c>
      <c r="F1013" s="158" t="s">
        <v>603</v>
      </c>
      <c r="G1013" s="159">
        <v>273230</v>
      </c>
      <c r="H1013" s="159">
        <v>0</v>
      </c>
      <c r="I1013" s="159">
        <v>0</v>
      </c>
      <c r="J1013" s="159">
        <v>0</v>
      </c>
    </row>
    <row r="1014" spans="1:10" ht="25.5">
      <c r="A1014" s="156">
        <v>1004</v>
      </c>
      <c r="B1014" s="157" t="s">
        <v>653</v>
      </c>
      <c r="C1014" s="158" t="s">
        <v>914</v>
      </c>
      <c r="D1014" s="158" t="s">
        <v>524</v>
      </c>
      <c r="E1014" s="158" t="s">
        <v>654</v>
      </c>
      <c r="F1014" s="158"/>
      <c r="G1014" s="159">
        <v>2489889.43</v>
      </c>
      <c r="H1014" s="159">
        <v>2703711</v>
      </c>
      <c r="I1014" s="159">
        <f>+I1015+I1018+I1021+I1024</f>
        <v>2691744</v>
      </c>
      <c r="J1014" s="159">
        <f t="shared" si="20"/>
        <v>99.55738612595799</v>
      </c>
    </row>
    <row r="1015" spans="1:10" ht="63.75">
      <c r="A1015" s="156">
        <v>1005</v>
      </c>
      <c r="B1015" s="157" t="s">
        <v>29</v>
      </c>
      <c r="C1015" s="158" t="s">
        <v>914</v>
      </c>
      <c r="D1015" s="158" t="s">
        <v>524</v>
      </c>
      <c r="E1015" s="158" t="s">
        <v>30</v>
      </c>
      <c r="F1015" s="158"/>
      <c r="G1015" s="159">
        <v>0</v>
      </c>
      <c r="H1015" s="159">
        <v>232800</v>
      </c>
      <c r="I1015" s="159">
        <f>+I1016</f>
        <v>220833</v>
      </c>
      <c r="J1015" s="159">
        <f t="shared" si="20"/>
        <v>94.85953608247422</v>
      </c>
    </row>
    <row r="1016" spans="1:10" ht="25.5">
      <c r="A1016" s="156">
        <v>1006</v>
      </c>
      <c r="B1016" s="157" t="s">
        <v>600</v>
      </c>
      <c r="C1016" s="158" t="s">
        <v>914</v>
      </c>
      <c r="D1016" s="158" t="s">
        <v>524</v>
      </c>
      <c r="E1016" s="158" t="s">
        <v>30</v>
      </c>
      <c r="F1016" s="158" t="s">
        <v>601</v>
      </c>
      <c r="G1016" s="159">
        <v>0</v>
      </c>
      <c r="H1016" s="159">
        <v>232800</v>
      </c>
      <c r="I1016" s="159">
        <f>+I1017</f>
        <v>220833</v>
      </c>
      <c r="J1016" s="159">
        <f t="shared" si="20"/>
        <v>94.85953608247422</v>
      </c>
    </row>
    <row r="1017" spans="1:10" ht="38.25">
      <c r="A1017" s="156">
        <v>1007</v>
      </c>
      <c r="B1017" s="157" t="s">
        <v>602</v>
      </c>
      <c r="C1017" s="158" t="s">
        <v>914</v>
      </c>
      <c r="D1017" s="158" t="s">
        <v>524</v>
      </c>
      <c r="E1017" s="158" t="s">
        <v>30</v>
      </c>
      <c r="F1017" s="158" t="s">
        <v>603</v>
      </c>
      <c r="G1017" s="159">
        <v>0</v>
      </c>
      <c r="H1017" s="159">
        <v>232800</v>
      </c>
      <c r="I1017" s="159">
        <v>220833</v>
      </c>
      <c r="J1017" s="159">
        <f t="shared" si="20"/>
        <v>94.85953608247422</v>
      </c>
    </row>
    <row r="1018" spans="1:10" ht="63.75">
      <c r="A1018" s="156">
        <v>1008</v>
      </c>
      <c r="B1018" s="157" t="s">
        <v>31</v>
      </c>
      <c r="C1018" s="158" t="s">
        <v>914</v>
      </c>
      <c r="D1018" s="158" t="s">
        <v>524</v>
      </c>
      <c r="E1018" s="158" t="s">
        <v>32</v>
      </c>
      <c r="F1018" s="158"/>
      <c r="G1018" s="159">
        <v>2489889.43</v>
      </c>
      <c r="H1018" s="159">
        <v>322744</v>
      </c>
      <c r="I1018" s="159">
        <f>+I1019</f>
        <v>322744</v>
      </c>
      <c r="J1018" s="159">
        <f t="shared" si="20"/>
        <v>100</v>
      </c>
    </row>
    <row r="1019" spans="1:10" ht="25.5">
      <c r="A1019" s="156">
        <v>1009</v>
      </c>
      <c r="B1019" s="157" t="s">
        <v>600</v>
      </c>
      <c r="C1019" s="158" t="s">
        <v>914</v>
      </c>
      <c r="D1019" s="158" t="s">
        <v>524</v>
      </c>
      <c r="E1019" s="158" t="s">
        <v>32</v>
      </c>
      <c r="F1019" s="158" t="s">
        <v>601</v>
      </c>
      <c r="G1019" s="159">
        <v>2489889.43</v>
      </c>
      <c r="H1019" s="159">
        <v>322744</v>
      </c>
      <c r="I1019" s="159">
        <f>+I1020</f>
        <v>322744</v>
      </c>
      <c r="J1019" s="159">
        <f t="shared" si="20"/>
        <v>100</v>
      </c>
    </row>
    <row r="1020" spans="1:10" ht="38.25">
      <c r="A1020" s="156">
        <v>1010</v>
      </c>
      <c r="B1020" s="157" t="s">
        <v>602</v>
      </c>
      <c r="C1020" s="158" t="s">
        <v>914</v>
      </c>
      <c r="D1020" s="158" t="s">
        <v>524</v>
      </c>
      <c r="E1020" s="158" t="s">
        <v>32</v>
      </c>
      <c r="F1020" s="158" t="s">
        <v>603</v>
      </c>
      <c r="G1020" s="159">
        <v>2489889.43</v>
      </c>
      <c r="H1020" s="159">
        <v>322744</v>
      </c>
      <c r="I1020" s="159">
        <v>322744</v>
      </c>
      <c r="J1020" s="159">
        <f t="shared" si="20"/>
        <v>100</v>
      </c>
    </row>
    <row r="1021" spans="1:10" ht="38.25">
      <c r="A1021" s="156">
        <v>1011</v>
      </c>
      <c r="B1021" s="157" t="s">
        <v>33</v>
      </c>
      <c r="C1021" s="158" t="s">
        <v>914</v>
      </c>
      <c r="D1021" s="158" t="s">
        <v>524</v>
      </c>
      <c r="E1021" s="158" t="s">
        <v>34</v>
      </c>
      <c r="F1021" s="158"/>
      <c r="G1021" s="159">
        <v>0</v>
      </c>
      <c r="H1021" s="159">
        <v>2104000</v>
      </c>
      <c r="I1021" s="159">
        <f>+I1022</f>
        <v>2104000</v>
      </c>
      <c r="J1021" s="159">
        <f t="shared" si="20"/>
        <v>100</v>
      </c>
    </row>
    <row r="1022" spans="1:10" ht="25.5">
      <c r="A1022" s="156">
        <v>1012</v>
      </c>
      <c r="B1022" s="157" t="s">
        <v>432</v>
      </c>
      <c r="C1022" s="158" t="s">
        <v>914</v>
      </c>
      <c r="D1022" s="158" t="s">
        <v>524</v>
      </c>
      <c r="E1022" s="158" t="s">
        <v>34</v>
      </c>
      <c r="F1022" s="158" t="s">
        <v>433</v>
      </c>
      <c r="G1022" s="159">
        <v>0</v>
      </c>
      <c r="H1022" s="159">
        <v>2104000</v>
      </c>
      <c r="I1022" s="159">
        <f>+I1023</f>
        <v>2104000</v>
      </c>
      <c r="J1022" s="159">
        <f t="shared" si="20"/>
        <v>100</v>
      </c>
    </row>
    <row r="1023" spans="1:10" ht="12.75">
      <c r="A1023" s="156">
        <v>1013</v>
      </c>
      <c r="B1023" s="157" t="s">
        <v>434</v>
      </c>
      <c r="C1023" s="158" t="s">
        <v>914</v>
      </c>
      <c r="D1023" s="158" t="s">
        <v>524</v>
      </c>
      <c r="E1023" s="158" t="s">
        <v>34</v>
      </c>
      <c r="F1023" s="158" t="s">
        <v>892</v>
      </c>
      <c r="G1023" s="159">
        <v>0</v>
      </c>
      <c r="H1023" s="159">
        <v>2104000</v>
      </c>
      <c r="I1023" s="159">
        <v>2104000</v>
      </c>
      <c r="J1023" s="159">
        <f t="shared" si="20"/>
        <v>100</v>
      </c>
    </row>
    <row r="1024" spans="1:10" ht="76.5">
      <c r="A1024" s="156">
        <v>1014</v>
      </c>
      <c r="B1024" s="157" t="s">
        <v>35</v>
      </c>
      <c r="C1024" s="158" t="s">
        <v>914</v>
      </c>
      <c r="D1024" s="158" t="s">
        <v>524</v>
      </c>
      <c r="E1024" s="158" t="s">
        <v>36</v>
      </c>
      <c r="F1024" s="158"/>
      <c r="G1024" s="159">
        <v>0</v>
      </c>
      <c r="H1024" s="159">
        <v>44167</v>
      </c>
      <c r="I1024" s="159">
        <f>+I1025</f>
        <v>44167</v>
      </c>
      <c r="J1024" s="159">
        <f t="shared" si="20"/>
        <v>100</v>
      </c>
    </row>
    <row r="1025" spans="1:10" ht="25.5">
      <c r="A1025" s="156">
        <v>1015</v>
      </c>
      <c r="B1025" s="157" t="s">
        <v>600</v>
      </c>
      <c r="C1025" s="158" t="s">
        <v>914</v>
      </c>
      <c r="D1025" s="158" t="s">
        <v>524</v>
      </c>
      <c r="E1025" s="158" t="s">
        <v>36</v>
      </c>
      <c r="F1025" s="158" t="s">
        <v>601</v>
      </c>
      <c r="G1025" s="159">
        <v>0</v>
      </c>
      <c r="H1025" s="159">
        <v>44167</v>
      </c>
      <c r="I1025" s="159">
        <f>+I1026</f>
        <v>44167</v>
      </c>
      <c r="J1025" s="159">
        <f t="shared" si="20"/>
        <v>100</v>
      </c>
    </row>
    <row r="1026" spans="1:10" ht="38.25">
      <c r="A1026" s="156">
        <v>1016</v>
      </c>
      <c r="B1026" s="157" t="s">
        <v>602</v>
      </c>
      <c r="C1026" s="158" t="s">
        <v>914</v>
      </c>
      <c r="D1026" s="158" t="s">
        <v>524</v>
      </c>
      <c r="E1026" s="158" t="s">
        <v>36</v>
      </c>
      <c r="F1026" s="158" t="s">
        <v>603</v>
      </c>
      <c r="G1026" s="159">
        <v>0</v>
      </c>
      <c r="H1026" s="159">
        <v>44167</v>
      </c>
      <c r="I1026" s="159">
        <v>44167</v>
      </c>
      <c r="J1026" s="159">
        <f t="shared" si="20"/>
        <v>100</v>
      </c>
    </row>
    <row r="1027" spans="1:10" ht="12.75">
      <c r="A1027" s="156">
        <v>1017</v>
      </c>
      <c r="B1027" s="157" t="s">
        <v>525</v>
      </c>
      <c r="C1027" s="158" t="s">
        <v>914</v>
      </c>
      <c r="D1027" s="158" t="s">
        <v>526</v>
      </c>
      <c r="E1027" s="158"/>
      <c r="F1027" s="158"/>
      <c r="G1027" s="159">
        <v>604600</v>
      </c>
      <c r="H1027" s="159">
        <v>604600</v>
      </c>
      <c r="I1027" s="159">
        <f>+I1028</f>
        <v>604600</v>
      </c>
      <c r="J1027" s="159">
        <f t="shared" si="20"/>
        <v>100</v>
      </c>
    </row>
    <row r="1028" spans="1:10" ht="76.5">
      <c r="A1028" s="156">
        <v>1018</v>
      </c>
      <c r="B1028" s="157" t="s">
        <v>618</v>
      </c>
      <c r="C1028" s="158" t="s">
        <v>914</v>
      </c>
      <c r="D1028" s="158" t="s">
        <v>526</v>
      </c>
      <c r="E1028" s="158" t="s">
        <v>619</v>
      </c>
      <c r="F1028" s="158"/>
      <c r="G1028" s="159">
        <v>604600</v>
      </c>
      <c r="H1028" s="159">
        <v>604600</v>
      </c>
      <c r="I1028" s="159">
        <f>+I1029</f>
        <v>604600</v>
      </c>
      <c r="J1028" s="159">
        <f t="shared" si="20"/>
        <v>100</v>
      </c>
    </row>
    <row r="1029" spans="1:10" ht="51">
      <c r="A1029" s="156">
        <v>1019</v>
      </c>
      <c r="B1029" s="157" t="s">
        <v>620</v>
      </c>
      <c r="C1029" s="158" t="s">
        <v>914</v>
      </c>
      <c r="D1029" s="158" t="s">
        <v>526</v>
      </c>
      <c r="E1029" s="158" t="s">
        <v>621</v>
      </c>
      <c r="F1029" s="158"/>
      <c r="G1029" s="159">
        <v>604600</v>
      </c>
      <c r="H1029" s="159">
        <v>604600</v>
      </c>
      <c r="I1029" s="159">
        <f>+I1030</f>
        <v>604600</v>
      </c>
      <c r="J1029" s="159">
        <f t="shared" si="20"/>
        <v>100</v>
      </c>
    </row>
    <row r="1030" spans="1:10" ht="76.5">
      <c r="A1030" s="156">
        <v>1020</v>
      </c>
      <c r="B1030" s="157" t="s">
        <v>37</v>
      </c>
      <c r="C1030" s="158" t="s">
        <v>914</v>
      </c>
      <c r="D1030" s="158" t="s">
        <v>526</v>
      </c>
      <c r="E1030" s="158" t="s">
        <v>38</v>
      </c>
      <c r="F1030" s="158"/>
      <c r="G1030" s="159">
        <v>604600</v>
      </c>
      <c r="H1030" s="159">
        <v>604600</v>
      </c>
      <c r="I1030" s="159">
        <f>+I1031</f>
        <v>604600</v>
      </c>
      <c r="J1030" s="159">
        <f t="shared" si="20"/>
        <v>100</v>
      </c>
    </row>
    <row r="1031" spans="1:10" ht="25.5">
      <c r="A1031" s="156">
        <v>1021</v>
      </c>
      <c r="B1031" s="157" t="s">
        <v>600</v>
      </c>
      <c r="C1031" s="158" t="s">
        <v>914</v>
      </c>
      <c r="D1031" s="158" t="s">
        <v>526</v>
      </c>
      <c r="E1031" s="158" t="s">
        <v>38</v>
      </c>
      <c r="F1031" s="158" t="s">
        <v>601</v>
      </c>
      <c r="G1031" s="159">
        <v>604600</v>
      </c>
      <c r="H1031" s="159">
        <v>604600</v>
      </c>
      <c r="I1031" s="159">
        <f>+I1032</f>
        <v>604600</v>
      </c>
      <c r="J1031" s="159">
        <f t="shared" si="20"/>
        <v>100</v>
      </c>
    </row>
    <row r="1032" spans="1:10" ht="38.25">
      <c r="A1032" s="156">
        <v>1022</v>
      </c>
      <c r="B1032" s="157" t="s">
        <v>602</v>
      </c>
      <c r="C1032" s="158" t="s">
        <v>914</v>
      </c>
      <c r="D1032" s="158" t="s">
        <v>526</v>
      </c>
      <c r="E1032" s="158" t="s">
        <v>38</v>
      </c>
      <c r="F1032" s="158" t="s">
        <v>603</v>
      </c>
      <c r="G1032" s="159">
        <v>604600</v>
      </c>
      <c r="H1032" s="159">
        <v>604600</v>
      </c>
      <c r="I1032" s="159">
        <v>604600</v>
      </c>
      <c r="J1032" s="159">
        <f t="shared" si="20"/>
        <v>100</v>
      </c>
    </row>
    <row r="1033" spans="1:10" ht="12.75">
      <c r="A1033" s="156">
        <v>1023</v>
      </c>
      <c r="B1033" s="157" t="s">
        <v>527</v>
      </c>
      <c r="C1033" s="158" t="s">
        <v>914</v>
      </c>
      <c r="D1033" s="158" t="s">
        <v>528</v>
      </c>
      <c r="E1033" s="158"/>
      <c r="F1033" s="158"/>
      <c r="G1033" s="159">
        <v>39384240.57</v>
      </c>
      <c r="H1033" s="159">
        <v>39380854.29</v>
      </c>
      <c r="I1033" s="159">
        <f>+I1034+I1047+I1056+I1094</f>
        <v>38470089.980000004</v>
      </c>
      <c r="J1033" s="159">
        <f t="shared" si="20"/>
        <v>97.68729163848721</v>
      </c>
    </row>
    <row r="1034" spans="1:10" ht="12.75">
      <c r="A1034" s="156">
        <v>1024</v>
      </c>
      <c r="B1034" s="157" t="s">
        <v>529</v>
      </c>
      <c r="C1034" s="158" t="s">
        <v>914</v>
      </c>
      <c r="D1034" s="158" t="s">
        <v>530</v>
      </c>
      <c r="E1034" s="158"/>
      <c r="F1034" s="158"/>
      <c r="G1034" s="159">
        <v>441830</v>
      </c>
      <c r="H1034" s="159">
        <v>594573.55</v>
      </c>
      <c r="I1034" s="159">
        <f>+I1035</f>
        <v>594511.6699999999</v>
      </c>
      <c r="J1034" s="159">
        <f t="shared" si="20"/>
        <v>99.98959254073779</v>
      </c>
    </row>
    <row r="1035" spans="1:10" ht="76.5">
      <c r="A1035" s="156">
        <v>1025</v>
      </c>
      <c r="B1035" s="157" t="s">
        <v>180</v>
      </c>
      <c r="C1035" s="158" t="s">
        <v>914</v>
      </c>
      <c r="D1035" s="158" t="s">
        <v>530</v>
      </c>
      <c r="E1035" s="158" t="s">
        <v>181</v>
      </c>
      <c r="F1035" s="158"/>
      <c r="G1035" s="159">
        <v>441830</v>
      </c>
      <c r="H1035" s="159">
        <v>594573.55</v>
      </c>
      <c r="I1035" s="159">
        <f>+I1036+I1043</f>
        <v>594511.6699999999</v>
      </c>
      <c r="J1035" s="159">
        <f aca="true" t="shared" si="22" ref="J1035:J1098">+I1035/H1035*100</f>
        <v>99.98959254073779</v>
      </c>
    </row>
    <row r="1036" spans="1:10" ht="38.25">
      <c r="A1036" s="156">
        <v>1026</v>
      </c>
      <c r="B1036" s="157" t="s">
        <v>39</v>
      </c>
      <c r="C1036" s="158" t="s">
        <v>914</v>
      </c>
      <c r="D1036" s="158" t="s">
        <v>530</v>
      </c>
      <c r="E1036" s="158" t="s">
        <v>40</v>
      </c>
      <c r="F1036" s="158"/>
      <c r="G1036" s="159">
        <v>300000</v>
      </c>
      <c r="H1036" s="159">
        <v>462811.75</v>
      </c>
      <c r="I1036" s="159">
        <f>+I1037+I1040</f>
        <v>462749.87</v>
      </c>
      <c r="J1036" s="159">
        <f t="shared" si="22"/>
        <v>99.98662955294458</v>
      </c>
    </row>
    <row r="1037" spans="1:10" ht="63.75">
      <c r="A1037" s="156">
        <v>1027</v>
      </c>
      <c r="B1037" s="157" t="s">
        <v>41</v>
      </c>
      <c r="C1037" s="158" t="s">
        <v>914</v>
      </c>
      <c r="D1037" s="158" t="s">
        <v>530</v>
      </c>
      <c r="E1037" s="158" t="s">
        <v>42</v>
      </c>
      <c r="F1037" s="158"/>
      <c r="G1037" s="159">
        <v>100000</v>
      </c>
      <c r="H1037" s="159">
        <v>181932</v>
      </c>
      <c r="I1037" s="159">
        <f>+I1038</f>
        <v>181932</v>
      </c>
      <c r="J1037" s="159">
        <f t="shared" si="22"/>
        <v>100</v>
      </c>
    </row>
    <row r="1038" spans="1:10" ht="25.5">
      <c r="A1038" s="156">
        <v>1028</v>
      </c>
      <c r="B1038" s="157" t="s">
        <v>600</v>
      </c>
      <c r="C1038" s="158" t="s">
        <v>914</v>
      </c>
      <c r="D1038" s="158" t="s">
        <v>530</v>
      </c>
      <c r="E1038" s="158" t="s">
        <v>42</v>
      </c>
      <c r="F1038" s="158" t="s">
        <v>601</v>
      </c>
      <c r="G1038" s="159">
        <v>100000</v>
      </c>
      <c r="H1038" s="159">
        <v>181932</v>
      </c>
      <c r="I1038" s="159">
        <f>+I1039</f>
        <v>181932</v>
      </c>
      <c r="J1038" s="159">
        <f t="shared" si="22"/>
        <v>100</v>
      </c>
    </row>
    <row r="1039" spans="1:10" ht="38.25">
      <c r="A1039" s="156">
        <v>1029</v>
      </c>
      <c r="B1039" s="157" t="s">
        <v>602</v>
      </c>
      <c r="C1039" s="158" t="s">
        <v>914</v>
      </c>
      <c r="D1039" s="158" t="s">
        <v>530</v>
      </c>
      <c r="E1039" s="158" t="s">
        <v>42</v>
      </c>
      <c r="F1039" s="158" t="s">
        <v>603</v>
      </c>
      <c r="G1039" s="159">
        <v>100000</v>
      </c>
      <c r="H1039" s="159">
        <v>181932</v>
      </c>
      <c r="I1039" s="159">
        <v>181932</v>
      </c>
      <c r="J1039" s="159">
        <f t="shared" si="22"/>
        <v>100</v>
      </c>
    </row>
    <row r="1040" spans="1:10" ht="114.75">
      <c r="A1040" s="156">
        <v>1030</v>
      </c>
      <c r="B1040" s="161" t="s">
        <v>43</v>
      </c>
      <c r="C1040" s="158" t="s">
        <v>914</v>
      </c>
      <c r="D1040" s="158" t="s">
        <v>530</v>
      </c>
      <c r="E1040" s="158" t="s">
        <v>44</v>
      </c>
      <c r="F1040" s="158"/>
      <c r="G1040" s="159">
        <v>200000</v>
      </c>
      <c r="H1040" s="159">
        <v>280879.75</v>
      </c>
      <c r="I1040" s="159">
        <f>+I1041</f>
        <v>280817.87</v>
      </c>
      <c r="J1040" s="159">
        <f t="shared" si="22"/>
        <v>99.97796921992418</v>
      </c>
    </row>
    <row r="1041" spans="1:10" ht="25.5">
      <c r="A1041" s="156">
        <v>1031</v>
      </c>
      <c r="B1041" s="157" t="s">
        <v>600</v>
      </c>
      <c r="C1041" s="158" t="s">
        <v>914</v>
      </c>
      <c r="D1041" s="158" t="s">
        <v>530</v>
      </c>
      <c r="E1041" s="158" t="s">
        <v>44</v>
      </c>
      <c r="F1041" s="158" t="s">
        <v>601</v>
      </c>
      <c r="G1041" s="159">
        <v>200000</v>
      </c>
      <c r="H1041" s="159">
        <v>280879.75</v>
      </c>
      <c r="I1041" s="159">
        <f>+I1042</f>
        <v>280817.87</v>
      </c>
      <c r="J1041" s="159">
        <f t="shared" si="22"/>
        <v>99.97796921992418</v>
      </c>
    </row>
    <row r="1042" spans="1:10" ht="38.25">
      <c r="A1042" s="156">
        <v>1032</v>
      </c>
      <c r="B1042" s="157" t="s">
        <v>602</v>
      </c>
      <c r="C1042" s="158" t="s">
        <v>914</v>
      </c>
      <c r="D1042" s="158" t="s">
        <v>530</v>
      </c>
      <c r="E1042" s="158" t="s">
        <v>44</v>
      </c>
      <c r="F1042" s="158" t="s">
        <v>603</v>
      </c>
      <c r="G1042" s="159">
        <v>200000</v>
      </c>
      <c r="H1042" s="159">
        <v>280879.75</v>
      </c>
      <c r="I1042" s="159">
        <v>280817.87</v>
      </c>
      <c r="J1042" s="159">
        <f t="shared" si="22"/>
        <v>99.97796921992418</v>
      </c>
    </row>
    <row r="1043" spans="1:10" ht="25.5">
      <c r="A1043" s="156">
        <v>1033</v>
      </c>
      <c r="B1043" s="157" t="s">
        <v>182</v>
      </c>
      <c r="C1043" s="158" t="s">
        <v>914</v>
      </c>
      <c r="D1043" s="158" t="s">
        <v>530</v>
      </c>
      <c r="E1043" s="158" t="s">
        <v>183</v>
      </c>
      <c r="F1043" s="158"/>
      <c r="G1043" s="159">
        <v>141830</v>
      </c>
      <c r="H1043" s="159">
        <v>131761.8</v>
      </c>
      <c r="I1043" s="159">
        <f>+I1044</f>
        <v>131761.8</v>
      </c>
      <c r="J1043" s="159">
        <f t="shared" si="22"/>
        <v>100</v>
      </c>
    </row>
    <row r="1044" spans="1:10" ht="76.5">
      <c r="A1044" s="156">
        <v>1034</v>
      </c>
      <c r="B1044" s="157" t="s">
        <v>45</v>
      </c>
      <c r="C1044" s="158" t="s">
        <v>914</v>
      </c>
      <c r="D1044" s="158" t="s">
        <v>530</v>
      </c>
      <c r="E1044" s="158" t="s">
        <v>46</v>
      </c>
      <c r="F1044" s="158"/>
      <c r="G1044" s="159">
        <v>141830</v>
      </c>
      <c r="H1044" s="159">
        <v>131761.8</v>
      </c>
      <c r="I1044" s="159">
        <f>+I1045</f>
        <v>131761.8</v>
      </c>
      <c r="J1044" s="159">
        <f t="shared" si="22"/>
        <v>100</v>
      </c>
    </row>
    <row r="1045" spans="1:10" ht="12.75">
      <c r="A1045" s="156">
        <v>1035</v>
      </c>
      <c r="B1045" s="157" t="s">
        <v>606</v>
      </c>
      <c r="C1045" s="158" t="s">
        <v>914</v>
      </c>
      <c r="D1045" s="158" t="s">
        <v>530</v>
      </c>
      <c r="E1045" s="158" t="s">
        <v>46</v>
      </c>
      <c r="F1045" s="158" t="s">
        <v>1131</v>
      </c>
      <c r="G1045" s="159">
        <v>141830</v>
      </c>
      <c r="H1045" s="159">
        <v>131761.8</v>
      </c>
      <c r="I1045" s="159">
        <f>+I1046</f>
        <v>131761.8</v>
      </c>
      <c r="J1045" s="159">
        <f t="shared" si="22"/>
        <v>100</v>
      </c>
    </row>
    <row r="1046" spans="1:10" ht="51">
      <c r="A1046" s="156">
        <v>1036</v>
      </c>
      <c r="B1046" s="157" t="s">
        <v>657</v>
      </c>
      <c r="C1046" s="158" t="s">
        <v>914</v>
      </c>
      <c r="D1046" s="158" t="s">
        <v>530</v>
      </c>
      <c r="E1046" s="158" t="s">
        <v>46</v>
      </c>
      <c r="F1046" s="158" t="s">
        <v>1132</v>
      </c>
      <c r="G1046" s="159">
        <v>141830</v>
      </c>
      <c r="H1046" s="159">
        <v>131761.8</v>
      </c>
      <c r="I1046" s="159">
        <v>131761.8</v>
      </c>
      <c r="J1046" s="159">
        <f t="shared" si="22"/>
        <v>100</v>
      </c>
    </row>
    <row r="1047" spans="1:10" ht="12.75">
      <c r="A1047" s="156">
        <v>1037</v>
      </c>
      <c r="B1047" s="157" t="s">
        <v>531</v>
      </c>
      <c r="C1047" s="158" t="s">
        <v>914</v>
      </c>
      <c r="D1047" s="158" t="s">
        <v>532</v>
      </c>
      <c r="E1047" s="158"/>
      <c r="F1047" s="158"/>
      <c r="G1047" s="159">
        <v>11393700</v>
      </c>
      <c r="H1047" s="159">
        <v>2687866</v>
      </c>
      <c r="I1047" s="159">
        <f>+I1048</f>
        <v>2625686.71</v>
      </c>
      <c r="J1047" s="159">
        <f t="shared" si="22"/>
        <v>97.68666704366959</v>
      </c>
    </row>
    <row r="1048" spans="1:10" ht="76.5">
      <c r="A1048" s="156">
        <v>1038</v>
      </c>
      <c r="B1048" s="157" t="s">
        <v>180</v>
      </c>
      <c r="C1048" s="158" t="s">
        <v>914</v>
      </c>
      <c r="D1048" s="158" t="s">
        <v>532</v>
      </c>
      <c r="E1048" s="158" t="s">
        <v>181</v>
      </c>
      <c r="F1048" s="158"/>
      <c r="G1048" s="159">
        <v>11393700</v>
      </c>
      <c r="H1048" s="159">
        <v>2687866</v>
      </c>
      <c r="I1048" s="159">
        <f>+I1049</f>
        <v>2625686.71</v>
      </c>
      <c r="J1048" s="159">
        <f t="shared" si="22"/>
        <v>97.68666704366959</v>
      </c>
    </row>
    <row r="1049" spans="1:10" ht="25.5">
      <c r="A1049" s="156">
        <v>1039</v>
      </c>
      <c r="B1049" s="157" t="s">
        <v>182</v>
      </c>
      <c r="C1049" s="158" t="s">
        <v>914</v>
      </c>
      <c r="D1049" s="158" t="s">
        <v>532</v>
      </c>
      <c r="E1049" s="158" t="s">
        <v>183</v>
      </c>
      <c r="F1049" s="158"/>
      <c r="G1049" s="159">
        <v>11393700</v>
      </c>
      <c r="H1049" s="159">
        <v>2687866</v>
      </c>
      <c r="I1049" s="159">
        <f>+I1050+I1053</f>
        <v>2625686.71</v>
      </c>
      <c r="J1049" s="159">
        <f t="shared" si="22"/>
        <v>97.68666704366959</v>
      </c>
    </row>
    <row r="1050" spans="1:10" ht="63.75">
      <c r="A1050" s="156">
        <v>1040</v>
      </c>
      <c r="B1050" s="157" t="s">
        <v>47</v>
      </c>
      <c r="C1050" s="158" t="s">
        <v>914</v>
      </c>
      <c r="D1050" s="158" t="s">
        <v>532</v>
      </c>
      <c r="E1050" s="158" t="s">
        <v>48</v>
      </c>
      <c r="F1050" s="158"/>
      <c r="G1050" s="159">
        <v>10793700</v>
      </c>
      <c r="H1050" s="159">
        <v>2087866</v>
      </c>
      <c r="I1050" s="159">
        <f>+I1051</f>
        <v>2025712.06</v>
      </c>
      <c r="J1050" s="159">
        <f t="shared" si="22"/>
        <v>97.02308768857772</v>
      </c>
    </row>
    <row r="1051" spans="1:10" ht="12.75">
      <c r="A1051" s="156">
        <v>1041</v>
      </c>
      <c r="B1051" s="157" t="s">
        <v>606</v>
      </c>
      <c r="C1051" s="158" t="s">
        <v>914</v>
      </c>
      <c r="D1051" s="158" t="s">
        <v>532</v>
      </c>
      <c r="E1051" s="158" t="s">
        <v>48</v>
      </c>
      <c r="F1051" s="158" t="s">
        <v>1131</v>
      </c>
      <c r="G1051" s="159">
        <v>10793700</v>
      </c>
      <c r="H1051" s="159">
        <v>2087866</v>
      </c>
      <c r="I1051" s="159">
        <f>+I1052</f>
        <v>2025712.06</v>
      </c>
      <c r="J1051" s="159">
        <f t="shared" si="22"/>
        <v>97.02308768857772</v>
      </c>
    </row>
    <row r="1052" spans="1:10" ht="51">
      <c r="A1052" s="156">
        <v>1042</v>
      </c>
      <c r="B1052" s="157" t="s">
        <v>657</v>
      </c>
      <c r="C1052" s="158" t="s">
        <v>914</v>
      </c>
      <c r="D1052" s="158" t="s">
        <v>532</v>
      </c>
      <c r="E1052" s="158" t="s">
        <v>48</v>
      </c>
      <c r="F1052" s="158" t="s">
        <v>1132</v>
      </c>
      <c r="G1052" s="159">
        <v>10793700</v>
      </c>
      <c r="H1052" s="159">
        <v>2087866</v>
      </c>
      <c r="I1052" s="159">
        <v>2025712.06</v>
      </c>
      <c r="J1052" s="159">
        <f t="shared" si="22"/>
        <v>97.02308768857772</v>
      </c>
    </row>
    <row r="1053" spans="1:10" ht="63.75">
      <c r="A1053" s="156">
        <v>1043</v>
      </c>
      <c r="B1053" s="157" t="s">
        <v>49</v>
      </c>
      <c r="C1053" s="158" t="s">
        <v>914</v>
      </c>
      <c r="D1053" s="158" t="s">
        <v>532</v>
      </c>
      <c r="E1053" s="158" t="s">
        <v>50</v>
      </c>
      <c r="F1053" s="158"/>
      <c r="G1053" s="159">
        <v>600000</v>
      </c>
      <c r="H1053" s="159">
        <v>600000</v>
      </c>
      <c r="I1053" s="159">
        <f>+I1054</f>
        <v>599974.65</v>
      </c>
      <c r="J1053" s="159">
        <f t="shared" si="22"/>
        <v>99.99577500000001</v>
      </c>
    </row>
    <row r="1054" spans="1:10" ht="12.75">
      <c r="A1054" s="156">
        <v>1044</v>
      </c>
      <c r="B1054" s="157" t="s">
        <v>606</v>
      </c>
      <c r="C1054" s="158" t="s">
        <v>914</v>
      </c>
      <c r="D1054" s="158" t="s">
        <v>532</v>
      </c>
      <c r="E1054" s="158" t="s">
        <v>50</v>
      </c>
      <c r="F1054" s="158" t="s">
        <v>1131</v>
      </c>
      <c r="G1054" s="159">
        <v>600000</v>
      </c>
      <c r="H1054" s="159">
        <v>600000</v>
      </c>
      <c r="I1054" s="159">
        <f>+I1055</f>
        <v>599974.65</v>
      </c>
      <c r="J1054" s="159">
        <f t="shared" si="22"/>
        <v>99.99577500000001</v>
      </c>
    </row>
    <row r="1055" spans="1:10" ht="51">
      <c r="A1055" s="156">
        <v>1045</v>
      </c>
      <c r="B1055" s="157" t="s">
        <v>657</v>
      </c>
      <c r="C1055" s="158" t="s">
        <v>914</v>
      </c>
      <c r="D1055" s="158" t="s">
        <v>532</v>
      </c>
      <c r="E1055" s="158" t="s">
        <v>50</v>
      </c>
      <c r="F1055" s="158" t="s">
        <v>1132</v>
      </c>
      <c r="G1055" s="159">
        <v>600000</v>
      </c>
      <c r="H1055" s="159">
        <v>600000</v>
      </c>
      <c r="I1055" s="159">
        <v>599974.65</v>
      </c>
      <c r="J1055" s="159">
        <f t="shared" si="22"/>
        <v>99.99577500000001</v>
      </c>
    </row>
    <row r="1056" spans="1:10" ht="12.75">
      <c r="A1056" s="156">
        <v>1046</v>
      </c>
      <c r="B1056" s="157" t="s">
        <v>533</v>
      </c>
      <c r="C1056" s="158" t="s">
        <v>914</v>
      </c>
      <c r="D1056" s="158" t="s">
        <v>534</v>
      </c>
      <c r="E1056" s="158"/>
      <c r="F1056" s="158"/>
      <c r="G1056" s="159">
        <v>16861616</v>
      </c>
      <c r="H1056" s="159">
        <v>18793689.03</v>
      </c>
      <c r="I1056" s="159">
        <f>+I1057</f>
        <v>18120053.03</v>
      </c>
      <c r="J1056" s="159">
        <f t="shared" si="22"/>
        <v>96.41562654929169</v>
      </c>
    </row>
    <row r="1057" spans="1:10" ht="76.5">
      <c r="A1057" s="156">
        <v>1047</v>
      </c>
      <c r="B1057" s="157" t="s">
        <v>180</v>
      </c>
      <c r="C1057" s="158" t="s">
        <v>914</v>
      </c>
      <c r="D1057" s="158" t="s">
        <v>534</v>
      </c>
      <c r="E1057" s="158" t="s">
        <v>181</v>
      </c>
      <c r="F1057" s="158"/>
      <c r="G1057" s="159">
        <v>16861616</v>
      </c>
      <c r="H1057" s="159">
        <v>18793689.03</v>
      </c>
      <c r="I1057" s="159">
        <f>+I1058</f>
        <v>18120053.03</v>
      </c>
      <c r="J1057" s="159">
        <f t="shared" si="22"/>
        <v>96.41562654929169</v>
      </c>
    </row>
    <row r="1058" spans="1:10" ht="25.5">
      <c r="A1058" s="156">
        <v>1048</v>
      </c>
      <c r="B1058" s="157" t="s">
        <v>186</v>
      </c>
      <c r="C1058" s="158" t="s">
        <v>914</v>
      </c>
      <c r="D1058" s="158" t="s">
        <v>534</v>
      </c>
      <c r="E1058" s="158" t="s">
        <v>187</v>
      </c>
      <c r="F1058" s="158"/>
      <c r="G1058" s="159">
        <v>16861616</v>
      </c>
      <c r="H1058" s="159">
        <v>18793689.03</v>
      </c>
      <c r="I1058" s="159">
        <f>+I1059+I1062+I1065+I1068+I1071+I1074+I1077+I1080+I1083+I1086+I1089</f>
        <v>18120053.03</v>
      </c>
      <c r="J1058" s="159">
        <f t="shared" si="22"/>
        <v>96.41562654929169</v>
      </c>
    </row>
    <row r="1059" spans="1:10" ht="51">
      <c r="A1059" s="156">
        <v>1049</v>
      </c>
      <c r="B1059" s="157" t="s">
        <v>51</v>
      </c>
      <c r="C1059" s="158" t="s">
        <v>914</v>
      </c>
      <c r="D1059" s="158" t="s">
        <v>534</v>
      </c>
      <c r="E1059" s="158" t="s">
        <v>52</v>
      </c>
      <c r="F1059" s="158"/>
      <c r="G1059" s="159">
        <v>0</v>
      </c>
      <c r="H1059" s="159">
        <v>2029478.82</v>
      </c>
      <c r="I1059" s="159">
        <f>+I1060</f>
        <v>2029478.82</v>
      </c>
      <c r="J1059" s="159">
        <f t="shared" si="22"/>
        <v>100</v>
      </c>
    </row>
    <row r="1060" spans="1:10" ht="25.5">
      <c r="A1060" s="156">
        <v>1050</v>
      </c>
      <c r="B1060" s="157" t="s">
        <v>600</v>
      </c>
      <c r="C1060" s="158" t="s">
        <v>914</v>
      </c>
      <c r="D1060" s="158" t="s">
        <v>534</v>
      </c>
      <c r="E1060" s="158" t="s">
        <v>52</v>
      </c>
      <c r="F1060" s="158" t="s">
        <v>601</v>
      </c>
      <c r="G1060" s="159">
        <v>0</v>
      </c>
      <c r="H1060" s="159">
        <v>2029478.82</v>
      </c>
      <c r="I1060" s="159">
        <f>+I1061</f>
        <v>2029478.82</v>
      </c>
      <c r="J1060" s="159">
        <f t="shared" si="22"/>
        <v>100</v>
      </c>
    </row>
    <row r="1061" spans="1:10" ht="38.25">
      <c r="A1061" s="156">
        <v>1051</v>
      </c>
      <c r="B1061" s="157" t="s">
        <v>602</v>
      </c>
      <c r="C1061" s="158" t="s">
        <v>914</v>
      </c>
      <c r="D1061" s="158" t="s">
        <v>534</v>
      </c>
      <c r="E1061" s="158" t="s">
        <v>52</v>
      </c>
      <c r="F1061" s="158" t="s">
        <v>603</v>
      </c>
      <c r="G1061" s="159">
        <v>0</v>
      </c>
      <c r="H1061" s="159">
        <v>2029478.82</v>
      </c>
      <c r="I1061" s="159">
        <v>2029478.82</v>
      </c>
      <c r="J1061" s="159">
        <f t="shared" si="22"/>
        <v>100</v>
      </c>
    </row>
    <row r="1062" spans="1:10" ht="51">
      <c r="A1062" s="156">
        <v>1052</v>
      </c>
      <c r="B1062" s="157" t="s">
        <v>53</v>
      </c>
      <c r="C1062" s="158" t="s">
        <v>914</v>
      </c>
      <c r="D1062" s="158" t="s">
        <v>534</v>
      </c>
      <c r="E1062" s="158" t="s">
        <v>54</v>
      </c>
      <c r="F1062" s="158"/>
      <c r="G1062" s="159">
        <v>0</v>
      </c>
      <c r="H1062" s="159">
        <v>1454900</v>
      </c>
      <c r="I1062" s="159">
        <f>+I1063</f>
        <v>987782</v>
      </c>
      <c r="J1062" s="159">
        <f t="shared" si="22"/>
        <v>67.8934634682796</v>
      </c>
    </row>
    <row r="1063" spans="1:10" ht="25.5">
      <c r="A1063" s="156">
        <v>1053</v>
      </c>
      <c r="B1063" s="157" t="s">
        <v>432</v>
      </c>
      <c r="C1063" s="158" t="s">
        <v>914</v>
      </c>
      <c r="D1063" s="158" t="s">
        <v>534</v>
      </c>
      <c r="E1063" s="158" t="s">
        <v>54</v>
      </c>
      <c r="F1063" s="158" t="s">
        <v>433</v>
      </c>
      <c r="G1063" s="159">
        <v>0</v>
      </c>
      <c r="H1063" s="159">
        <v>1454900</v>
      </c>
      <c r="I1063" s="159">
        <f>+I1064</f>
        <v>987782</v>
      </c>
      <c r="J1063" s="159">
        <f t="shared" si="22"/>
        <v>67.8934634682796</v>
      </c>
    </row>
    <row r="1064" spans="1:10" ht="12.75">
      <c r="A1064" s="156">
        <v>1054</v>
      </c>
      <c r="B1064" s="157" t="s">
        <v>434</v>
      </c>
      <c r="C1064" s="158" t="s">
        <v>914</v>
      </c>
      <c r="D1064" s="158" t="s">
        <v>534</v>
      </c>
      <c r="E1064" s="158" t="s">
        <v>54</v>
      </c>
      <c r="F1064" s="158" t="s">
        <v>892</v>
      </c>
      <c r="G1064" s="159">
        <v>0</v>
      </c>
      <c r="H1064" s="159">
        <v>1454900</v>
      </c>
      <c r="I1064" s="159">
        <v>987782</v>
      </c>
      <c r="J1064" s="159">
        <f t="shared" si="22"/>
        <v>67.8934634682796</v>
      </c>
    </row>
    <row r="1065" spans="1:10" ht="51">
      <c r="A1065" s="156">
        <v>1055</v>
      </c>
      <c r="B1065" s="157" t="s">
        <v>55</v>
      </c>
      <c r="C1065" s="158" t="s">
        <v>914</v>
      </c>
      <c r="D1065" s="158" t="s">
        <v>534</v>
      </c>
      <c r="E1065" s="158" t="s">
        <v>56</v>
      </c>
      <c r="F1065" s="158"/>
      <c r="G1065" s="159">
        <v>7427300</v>
      </c>
      <c r="H1065" s="159">
        <v>7527686</v>
      </c>
      <c r="I1065" s="159">
        <f>+I1066</f>
        <v>7321168</v>
      </c>
      <c r="J1065" s="159">
        <f t="shared" si="22"/>
        <v>97.25655400610493</v>
      </c>
    </row>
    <row r="1066" spans="1:10" ht="25.5">
      <c r="A1066" s="156">
        <v>1056</v>
      </c>
      <c r="B1066" s="157" t="s">
        <v>600</v>
      </c>
      <c r="C1066" s="158" t="s">
        <v>914</v>
      </c>
      <c r="D1066" s="158" t="s">
        <v>534</v>
      </c>
      <c r="E1066" s="158" t="s">
        <v>56</v>
      </c>
      <c r="F1066" s="158" t="s">
        <v>601</v>
      </c>
      <c r="G1066" s="159">
        <v>7427300</v>
      </c>
      <c r="H1066" s="159">
        <v>7527686</v>
      </c>
      <c r="I1066" s="159">
        <f>+I1067</f>
        <v>7321168</v>
      </c>
      <c r="J1066" s="159">
        <f t="shared" si="22"/>
        <v>97.25655400610493</v>
      </c>
    </row>
    <row r="1067" spans="1:10" ht="38.25">
      <c r="A1067" s="156">
        <v>1057</v>
      </c>
      <c r="B1067" s="157" t="s">
        <v>602</v>
      </c>
      <c r="C1067" s="158" t="s">
        <v>914</v>
      </c>
      <c r="D1067" s="158" t="s">
        <v>534</v>
      </c>
      <c r="E1067" s="158" t="s">
        <v>56</v>
      </c>
      <c r="F1067" s="158" t="s">
        <v>603</v>
      </c>
      <c r="G1067" s="159">
        <v>7427300</v>
      </c>
      <c r="H1067" s="159">
        <v>7527686</v>
      </c>
      <c r="I1067" s="159">
        <v>7321168</v>
      </c>
      <c r="J1067" s="159">
        <f t="shared" si="22"/>
        <v>97.25655400610493</v>
      </c>
    </row>
    <row r="1068" spans="1:10" ht="51">
      <c r="A1068" s="156">
        <v>1058</v>
      </c>
      <c r="B1068" s="157" t="s">
        <v>57</v>
      </c>
      <c r="C1068" s="158" t="s">
        <v>914</v>
      </c>
      <c r="D1068" s="158" t="s">
        <v>534</v>
      </c>
      <c r="E1068" s="158" t="s">
        <v>58</v>
      </c>
      <c r="F1068" s="158"/>
      <c r="G1068" s="159">
        <v>2816000</v>
      </c>
      <c r="H1068" s="159">
        <v>2813586.86</v>
      </c>
      <c r="I1068" s="159">
        <f>+I1069</f>
        <v>2813586.86</v>
      </c>
      <c r="J1068" s="159">
        <f t="shared" si="22"/>
        <v>100</v>
      </c>
    </row>
    <row r="1069" spans="1:10" ht="25.5">
      <c r="A1069" s="156">
        <v>1059</v>
      </c>
      <c r="B1069" s="157" t="s">
        <v>600</v>
      </c>
      <c r="C1069" s="158" t="s">
        <v>914</v>
      </c>
      <c r="D1069" s="158" t="s">
        <v>534</v>
      </c>
      <c r="E1069" s="158" t="s">
        <v>58</v>
      </c>
      <c r="F1069" s="158" t="s">
        <v>601</v>
      </c>
      <c r="G1069" s="159">
        <v>2816000</v>
      </c>
      <c r="H1069" s="159">
        <v>2813586.86</v>
      </c>
      <c r="I1069" s="159">
        <f>+I1070</f>
        <v>2813586.86</v>
      </c>
      <c r="J1069" s="159">
        <f t="shared" si="22"/>
        <v>100</v>
      </c>
    </row>
    <row r="1070" spans="1:10" ht="38.25">
      <c r="A1070" s="156">
        <v>1060</v>
      </c>
      <c r="B1070" s="157" t="s">
        <v>602</v>
      </c>
      <c r="C1070" s="158" t="s">
        <v>914</v>
      </c>
      <c r="D1070" s="158" t="s">
        <v>534</v>
      </c>
      <c r="E1070" s="158" t="s">
        <v>58</v>
      </c>
      <c r="F1070" s="158" t="s">
        <v>603</v>
      </c>
      <c r="G1070" s="159">
        <v>2816000</v>
      </c>
      <c r="H1070" s="159">
        <v>2813586.86</v>
      </c>
      <c r="I1070" s="159">
        <v>2813586.86</v>
      </c>
      <c r="J1070" s="159">
        <f t="shared" si="22"/>
        <v>100</v>
      </c>
    </row>
    <row r="1071" spans="1:10" ht="51">
      <c r="A1071" s="156">
        <v>1061</v>
      </c>
      <c r="B1071" s="157" t="s">
        <v>59</v>
      </c>
      <c r="C1071" s="158" t="s">
        <v>914</v>
      </c>
      <c r="D1071" s="158" t="s">
        <v>534</v>
      </c>
      <c r="E1071" s="158" t="s">
        <v>60</v>
      </c>
      <c r="F1071" s="158"/>
      <c r="G1071" s="159">
        <v>1408400</v>
      </c>
      <c r="H1071" s="159">
        <v>1408400</v>
      </c>
      <c r="I1071" s="159">
        <f>+I1072</f>
        <v>1408400</v>
      </c>
      <c r="J1071" s="159">
        <f t="shared" si="22"/>
        <v>100</v>
      </c>
    </row>
    <row r="1072" spans="1:10" ht="25.5">
      <c r="A1072" s="156">
        <v>1062</v>
      </c>
      <c r="B1072" s="157" t="s">
        <v>600</v>
      </c>
      <c r="C1072" s="158" t="s">
        <v>914</v>
      </c>
      <c r="D1072" s="158" t="s">
        <v>534</v>
      </c>
      <c r="E1072" s="158" t="s">
        <v>60</v>
      </c>
      <c r="F1072" s="158" t="s">
        <v>601</v>
      </c>
      <c r="G1072" s="159">
        <v>1408400</v>
      </c>
      <c r="H1072" s="159">
        <v>1408400</v>
      </c>
      <c r="I1072" s="159">
        <f>+I1073</f>
        <v>1408400</v>
      </c>
      <c r="J1072" s="159">
        <f t="shared" si="22"/>
        <v>100</v>
      </c>
    </row>
    <row r="1073" spans="1:10" ht="38.25">
      <c r="A1073" s="156">
        <v>1063</v>
      </c>
      <c r="B1073" s="157" t="s">
        <v>602</v>
      </c>
      <c r="C1073" s="158" t="s">
        <v>914</v>
      </c>
      <c r="D1073" s="158" t="s">
        <v>534</v>
      </c>
      <c r="E1073" s="158" t="s">
        <v>60</v>
      </c>
      <c r="F1073" s="158" t="s">
        <v>603</v>
      </c>
      <c r="G1073" s="159">
        <v>1408400</v>
      </c>
      <c r="H1073" s="159">
        <v>1408400</v>
      </c>
      <c r="I1073" s="159">
        <v>1408400</v>
      </c>
      <c r="J1073" s="159">
        <f t="shared" si="22"/>
        <v>100</v>
      </c>
    </row>
    <row r="1074" spans="1:10" ht="63.75">
      <c r="A1074" s="156">
        <v>1064</v>
      </c>
      <c r="B1074" s="157" t="s">
        <v>61</v>
      </c>
      <c r="C1074" s="158" t="s">
        <v>914</v>
      </c>
      <c r="D1074" s="158" t="s">
        <v>534</v>
      </c>
      <c r="E1074" s="158" t="s">
        <v>62</v>
      </c>
      <c r="F1074" s="158"/>
      <c r="G1074" s="159">
        <v>1050000</v>
      </c>
      <c r="H1074" s="159">
        <v>1050000</v>
      </c>
      <c r="I1074" s="159">
        <f>+I1075</f>
        <v>1050000</v>
      </c>
      <c r="J1074" s="159">
        <f t="shared" si="22"/>
        <v>100</v>
      </c>
    </row>
    <row r="1075" spans="1:10" ht="25.5">
      <c r="A1075" s="156">
        <v>1065</v>
      </c>
      <c r="B1075" s="157" t="s">
        <v>600</v>
      </c>
      <c r="C1075" s="158" t="s">
        <v>914</v>
      </c>
      <c r="D1075" s="158" t="s">
        <v>534</v>
      </c>
      <c r="E1075" s="158" t="s">
        <v>62</v>
      </c>
      <c r="F1075" s="158" t="s">
        <v>601</v>
      </c>
      <c r="G1075" s="159">
        <v>1050000</v>
      </c>
      <c r="H1075" s="159">
        <v>1050000</v>
      </c>
      <c r="I1075" s="159">
        <f>+I1076</f>
        <v>1050000</v>
      </c>
      <c r="J1075" s="159">
        <f t="shared" si="22"/>
        <v>100</v>
      </c>
    </row>
    <row r="1076" spans="1:10" ht="38.25">
      <c r="A1076" s="156">
        <v>1066</v>
      </c>
      <c r="B1076" s="157" t="s">
        <v>602</v>
      </c>
      <c r="C1076" s="158" t="s">
        <v>914</v>
      </c>
      <c r="D1076" s="158" t="s">
        <v>534</v>
      </c>
      <c r="E1076" s="158" t="s">
        <v>62</v>
      </c>
      <c r="F1076" s="158" t="s">
        <v>603</v>
      </c>
      <c r="G1076" s="159">
        <v>1050000</v>
      </c>
      <c r="H1076" s="159">
        <v>1050000</v>
      </c>
      <c r="I1076" s="159">
        <v>1050000</v>
      </c>
      <c r="J1076" s="159">
        <f t="shared" si="22"/>
        <v>100</v>
      </c>
    </row>
    <row r="1077" spans="1:10" ht="51">
      <c r="A1077" s="156">
        <v>1067</v>
      </c>
      <c r="B1077" s="157" t="s">
        <v>63</v>
      </c>
      <c r="C1077" s="158" t="s">
        <v>914</v>
      </c>
      <c r="D1077" s="158" t="s">
        <v>534</v>
      </c>
      <c r="E1077" s="158" t="s">
        <v>64</v>
      </c>
      <c r="F1077" s="158"/>
      <c r="G1077" s="159">
        <v>200000</v>
      </c>
      <c r="H1077" s="159">
        <v>200000</v>
      </c>
      <c r="I1077" s="159">
        <f>+I1078</f>
        <v>200000</v>
      </c>
      <c r="J1077" s="159">
        <f t="shared" si="22"/>
        <v>100</v>
      </c>
    </row>
    <row r="1078" spans="1:10" ht="25.5">
      <c r="A1078" s="156">
        <v>1068</v>
      </c>
      <c r="B1078" s="157" t="s">
        <v>600</v>
      </c>
      <c r="C1078" s="158" t="s">
        <v>914</v>
      </c>
      <c r="D1078" s="158" t="s">
        <v>534</v>
      </c>
      <c r="E1078" s="158" t="s">
        <v>64</v>
      </c>
      <c r="F1078" s="158" t="s">
        <v>601</v>
      </c>
      <c r="G1078" s="159">
        <v>200000</v>
      </c>
      <c r="H1078" s="159">
        <v>200000</v>
      </c>
      <c r="I1078" s="159">
        <f>+I1079</f>
        <v>200000</v>
      </c>
      <c r="J1078" s="159">
        <f t="shared" si="22"/>
        <v>100</v>
      </c>
    </row>
    <row r="1079" spans="1:10" ht="38.25">
      <c r="A1079" s="156">
        <v>1069</v>
      </c>
      <c r="B1079" s="157" t="s">
        <v>602</v>
      </c>
      <c r="C1079" s="158" t="s">
        <v>914</v>
      </c>
      <c r="D1079" s="158" t="s">
        <v>534</v>
      </c>
      <c r="E1079" s="158" t="s">
        <v>64</v>
      </c>
      <c r="F1079" s="158" t="s">
        <v>603</v>
      </c>
      <c r="G1079" s="159">
        <v>200000</v>
      </c>
      <c r="H1079" s="159">
        <v>200000</v>
      </c>
      <c r="I1079" s="159">
        <v>200000</v>
      </c>
      <c r="J1079" s="159">
        <f t="shared" si="22"/>
        <v>100</v>
      </c>
    </row>
    <row r="1080" spans="1:10" ht="51">
      <c r="A1080" s="156">
        <v>1070</v>
      </c>
      <c r="B1080" s="157" t="s">
        <v>65</v>
      </c>
      <c r="C1080" s="158" t="s">
        <v>914</v>
      </c>
      <c r="D1080" s="158" t="s">
        <v>534</v>
      </c>
      <c r="E1080" s="158" t="s">
        <v>66</v>
      </c>
      <c r="F1080" s="158"/>
      <c r="G1080" s="159">
        <v>500000</v>
      </c>
      <c r="H1080" s="159">
        <v>395700</v>
      </c>
      <c r="I1080" s="159">
        <f>+I1081</f>
        <v>395700</v>
      </c>
      <c r="J1080" s="159">
        <f t="shared" si="22"/>
        <v>100</v>
      </c>
    </row>
    <row r="1081" spans="1:10" ht="25.5">
      <c r="A1081" s="156">
        <v>1071</v>
      </c>
      <c r="B1081" s="157" t="s">
        <v>600</v>
      </c>
      <c r="C1081" s="158" t="s">
        <v>914</v>
      </c>
      <c r="D1081" s="158" t="s">
        <v>534</v>
      </c>
      <c r="E1081" s="158" t="s">
        <v>66</v>
      </c>
      <c r="F1081" s="158" t="s">
        <v>601</v>
      </c>
      <c r="G1081" s="159">
        <v>500000</v>
      </c>
      <c r="H1081" s="159">
        <v>395700</v>
      </c>
      <c r="I1081" s="159">
        <f>+I1082</f>
        <v>395700</v>
      </c>
      <c r="J1081" s="159">
        <f t="shared" si="22"/>
        <v>100</v>
      </c>
    </row>
    <row r="1082" spans="1:10" ht="38.25">
      <c r="A1082" s="156">
        <v>1072</v>
      </c>
      <c r="B1082" s="157" t="s">
        <v>602</v>
      </c>
      <c r="C1082" s="158" t="s">
        <v>914</v>
      </c>
      <c r="D1082" s="158" t="s">
        <v>534</v>
      </c>
      <c r="E1082" s="158" t="s">
        <v>66</v>
      </c>
      <c r="F1082" s="158" t="s">
        <v>603</v>
      </c>
      <c r="G1082" s="159">
        <v>500000</v>
      </c>
      <c r="H1082" s="159">
        <v>395700</v>
      </c>
      <c r="I1082" s="159">
        <v>395700</v>
      </c>
      <c r="J1082" s="159">
        <f t="shared" si="22"/>
        <v>100</v>
      </c>
    </row>
    <row r="1083" spans="1:10" ht="51">
      <c r="A1083" s="156">
        <v>1073</v>
      </c>
      <c r="B1083" s="157" t="s">
        <v>188</v>
      </c>
      <c r="C1083" s="158" t="s">
        <v>914</v>
      </c>
      <c r="D1083" s="158" t="s">
        <v>534</v>
      </c>
      <c r="E1083" s="158" t="s">
        <v>189</v>
      </c>
      <c r="F1083" s="158"/>
      <c r="G1083" s="159">
        <v>721509</v>
      </c>
      <c r="H1083" s="159">
        <v>1030000</v>
      </c>
      <c r="I1083" s="159">
        <f>+I1084</f>
        <v>1030000</v>
      </c>
      <c r="J1083" s="159">
        <f t="shared" si="22"/>
        <v>100</v>
      </c>
    </row>
    <row r="1084" spans="1:10" ht="25.5">
      <c r="A1084" s="156">
        <v>1074</v>
      </c>
      <c r="B1084" s="157" t="s">
        <v>600</v>
      </c>
      <c r="C1084" s="158" t="s">
        <v>914</v>
      </c>
      <c r="D1084" s="158" t="s">
        <v>534</v>
      </c>
      <c r="E1084" s="158" t="s">
        <v>189</v>
      </c>
      <c r="F1084" s="158" t="s">
        <v>601</v>
      </c>
      <c r="G1084" s="159">
        <v>721509</v>
      </c>
      <c r="H1084" s="159">
        <v>1030000</v>
      </c>
      <c r="I1084" s="159">
        <f>+I1085</f>
        <v>1030000</v>
      </c>
      <c r="J1084" s="159">
        <f t="shared" si="22"/>
        <v>100</v>
      </c>
    </row>
    <row r="1085" spans="1:10" ht="38.25">
      <c r="A1085" s="156">
        <v>1075</v>
      </c>
      <c r="B1085" s="157" t="s">
        <v>602</v>
      </c>
      <c r="C1085" s="158" t="s">
        <v>914</v>
      </c>
      <c r="D1085" s="158" t="s">
        <v>534</v>
      </c>
      <c r="E1085" s="158" t="s">
        <v>189</v>
      </c>
      <c r="F1085" s="158" t="s">
        <v>603</v>
      </c>
      <c r="G1085" s="159">
        <v>721509</v>
      </c>
      <c r="H1085" s="159">
        <v>1030000</v>
      </c>
      <c r="I1085" s="159">
        <v>1030000</v>
      </c>
      <c r="J1085" s="159">
        <f t="shared" si="22"/>
        <v>100</v>
      </c>
    </row>
    <row r="1086" spans="1:10" ht="51">
      <c r="A1086" s="156">
        <v>1076</v>
      </c>
      <c r="B1086" s="157" t="s">
        <v>67</v>
      </c>
      <c r="C1086" s="158" t="s">
        <v>914</v>
      </c>
      <c r="D1086" s="158" t="s">
        <v>534</v>
      </c>
      <c r="E1086" s="158" t="s">
        <v>68</v>
      </c>
      <c r="F1086" s="158"/>
      <c r="G1086" s="159">
        <v>2717407</v>
      </c>
      <c r="H1086" s="159">
        <v>869691.18</v>
      </c>
      <c r="I1086" s="159">
        <f>+I1087</f>
        <v>869691.18</v>
      </c>
      <c r="J1086" s="159">
        <f t="shared" si="22"/>
        <v>100</v>
      </c>
    </row>
    <row r="1087" spans="1:10" ht="25.5">
      <c r="A1087" s="156">
        <v>1077</v>
      </c>
      <c r="B1087" s="157" t="s">
        <v>600</v>
      </c>
      <c r="C1087" s="158" t="s">
        <v>914</v>
      </c>
      <c r="D1087" s="158" t="s">
        <v>534</v>
      </c>
      <c r="E1087" s="158" t="s">
        <v>68</v>
      </c>
      <c r="F1087" s="158" t="s">
        <v>601</v>
      </c>
      <c r="G1087" s="159">
        <v>2717407</v>
      </c>
      <c r="H1087" s="159">
        <v>869691.18</v>
      </c>
      <c r="I1087" s="159">
        <f>+I1088</f>
        <v>869691.18</v>
      </c>
      <c r="J1087" s="159">
        <f t="shared" si="22"/>
        <v>100</v>
      </c>
    </row>
    <row r="1088" spans="1:10" ht="38.25">
      <c r="A1088" s="156">
        <v>1078</v>
      </c>
      <c r="B1088" s="157" t="s">
        <v>602</v>
      </c>
      <c r="C1088" s="158" t="s">
        <v>914</v>
      </c>
      <c r="D1088" s="158" t="s">
        <v>534</v>
      </c>
      <c r="E1088" s="158" t="s">
        <v>68</v>
      </c>
      <c r="F1088" s="158" t="s">
        <v>603</v>
      </c>
      <c r="G1088" s="159">
        <v>2717407</v>
      </c>
      <c r="H1088" s="159">
        <v>869691.18</v>
      </c>
      <c r="I1088" s="159">
        <v>869691.18</v>
      </c>
      <c r="J1088" s="159">
        <f t="shared" si="22"/>
        <v>100</v>
      </c>
    </row>
    <row r="1089" spans="1:10" ht="76.5">
      <c r="A1089" s="156">
        <v>1079</v>
      </c>
      <c r="B1089" s="157" t="s">
        <v>69</v>
      </c>
      <c r="C1089" s="158" t="s">
        <v>914</v>
      </c>
      <c r="D1089" s="158" t="s">
        <v>534</v>
      </c>
      <c r="E1089" s="158" t="s">
        <v>70</v>
      </c>
      <c r="F1089" s="158"/>
      <c r="G1089" s="159">
        <v>21000</v>
      </c>
      <c r="H1089" s="159">
        <v>14246.17</v>
      </c>
      <c r="I1089" s="159">
        <f>+I1090+I1092</f>
        <v>14246.17</v>
      </c>
      <c r="J1089" s="159">
        <f t="shared" si="22"/>
        <v>100</v>
      </c>
    </row>
    <row r="1090" spans="1:10" ht="25.5">
      <c r="A1090" s="156">
        <v>1080</v>
      </c>
      <c r="B1090" s="157" t="s">
        <v>600</v>
      </c>
      <c r="C1090" s="158" t="s">
        <v>914</v>
      </c>
      <c r="D1090" s="158" t="s">
        <v>534</v>
      </c>
      <c r="E1090" s="158" t="s">
        <v>70</v>
      </c>
      <c r="F1090" s="158" t="s">
        <v>601</v>
      </c>
      <c r="G1090" s="159">
        <v>21000</v>
      </c>
      <c r="H1090" s="159">
        <v>0</v>
      </c>
      <c r="I1090" s="159">
        <f>+I1091</f>
        <v>0</v>
      </c>
      <c r="J1090" s="159">
        <v>0</v>
      </c>
    </row>
    <row r="1091" spans="1:10" ht="38.25">
      <c r="A1091" s="156">
        <v>1081</v>
      </c>
      <c r="B1091" s="157" t="s">
        <v>602</v>
      </c>
      <c r="C1091" s="158" t="s">
        <v>914</v>
      </c>
      <c r="D1091" s="158" t="s">
        <v>534</v>
      </c>
      <c r="E1091" s="158" t="s">
        <v>70</v>
      </c>
      <c r="F1091" s="158" t="s">
        <v>603</v>
      </c>
      <c r="G1091" s="159">
        <v>21000</v>
      </c>
      <c r="H1091" s="159">
        <v>0</v>
      </c>
      <c r="I1091" s="159">
        <v>0</v>
      </c>
      <c r="J1091" s="159">
        <v>0</v>
      </c>
    </row>
    <row r="1092" spans="1:10" ht="25.5">
      <c r="A1092" s="156">
        <v>1082</v>
      </c>
      <c r="B1092" s="157" t="s">
        <v>432</v>
      </c>
      <c r="C1092" s="158" t="s">
        <v>914</v>
      </c>
      <c r="D1092" s="158" t="s">
        <v>534</v>
      </c>
      <c r="E1092" s="158" t="s">
        <v>70</v>
      </c>
      <c r="F1092" s="158" t="s">
        <v>433</v>
      </c>
      <c r="G1092" s="159">
        <v>0</v>
      </c>
      <c r="H1092" s="159">
        <v>14246.17</v>
      </c>
      <c r="I1092" s="159">
        <f>+I1093</f>
        <v>14246.17</v>
      </c>
      <c r="J1092" s="159">
        <f t="shared" si="22"/>
        <v>100</v>
      </c>
    </row>
    <row r="1093" spans="1:10" ht="12.75">
      <c r="A1093" s="156">
        <v>1083</v>
      </c>
      <c r="B1093" s="157" t="s">
        <v>434</v>
      </c>
      <c r="C1093" s="158" t="s">
        <v>914</v>
      </c>
      <c r="D1093" s="158" t="s">
        <v>534</v>
      </c>
      <c r="E1093" s="158" t="s">
        <v>70</v>
      </c>
      <c r="F1093" s="158" t="s">
        <v>892</v>
      </c>
      <c r="G1093" s="159">
        <v>0</v>
      </c>
      <c r="H1093" s="159">
        <v>14246.17</v>
      </c>
      <c r="I1093" s="159">
        <v>14246.17</v>
      </c>
      <c r="J1093" s="159">
        <f t="shared" si="22"/>
        <v>100</v>
      </c>
    </row>
    <row r="1094" spans="1:10" ht="25.5">
      <c r="A1094" s="156">
        <v>1084</v>
      </c>
      <c r="B1094" s="157" t="s">
        <v>535</v>
      </c>
      <c r="C1094" s="158" t="s">
        <v>914</v>
      </c>
      <c r="D1094" s="158" t="s">
        <v>536</v>
      </c>
      <c r="E1094" s="158"/>
      <c r="F1094" s="158"/>
      <c r="G1094" s="159">
        <v>10687094.57</v>
      </c>
      <c r="H1094" s="159">
        <v>17304725.71</v>
      </c>
      <c r="I1094" s="159">
        <f>+I1095</f>
        <v>17129838.57</v>
      </c>
      <c r="J1094" s="159">
        <f t="shared" si="22"/>
        <v>98.98936774306144</v>
      </c>
    </row>
    <row r="1095" spans="1:10" ht="76.5">
      <c r="A1095" s="156">
        <v>1085</v>
      </c>
      <c r="B1095" s="157" t="s">
        <v>180</v>
      </c>
      <c r="C1095" s="158" t="s">
        <v>914</v>
      </c>
      <c r="D1095" s="158" t="s">
        <v>536</v>
      </c>
      <c r="E1095" s="158" t="s">
        <v>181</v>
      </c>
      <c r="F1095" s="158"/>
      <c r="G1095" s="159">
        <v>10687094.57</v>
      </c>
      <c r="H1095" s="159">
        <v>17304725.71</v>
      </c>
      <c r="I1095" s="159">
        <f>+I1096</f>
        <v>17129838.57</v>
      </c>
      <c r="J1095" s="159">
        <f t="shared" si="22"/>
        <v>98.98936774306144</v>
      </c>
    </row>
    <row r="1096" spans="1:10" ht="25.5">
      <c r="A1096" s="156">
        <v>1086</v>
      </c>
      <c r="B1096" s="157" t="s">
        <v>182</v>
      </c>
      <c r="C1096" s="158" t="s">
        <v>914</v>
      </c>
      <c r="D1096" s="158" t="s">
        <v>536</v>
      </c>
      <c r="E1096" s="158" t="s">
        <v>183</v>
      </c>
      <c r="F1096" s="158"/>
      <c r="G1096" s="159">
        <v>10687094.57</v>
      </c>
      <c r="H1096" s="159">
        <v>17304725.71</v>
      </c>
      <c r="I1096" s="159">
        <f>+I1097+I1100+I1103+I1106+I1109+I1114</f>
        <v>17129838.57</v>
      </c>
      <c r="J1096" s="159">
        <f t="shared" si="22"/>
        <v>98.98936774306144</v>
      </c>
    </row>
    <row r="1097" spans="1:10" ht="76.5">
      <c r="A1097" s="156">
        <v>1087</v>
      </c>
      <c r="B1097" s="161" t="s">
        <v>190</v>
      </c>
      <c r="C1097" s="158" t="s">
        <v>914</v>
      </c>
      <c r="D1097" s="158" t="s">
        <v>536</v>
      </c>
      <c r="E1097" s="158" t="s">
        <v>191</v>
      </c>
      <c r="F1097" s="158"/>
      <c r="G1097" s="159">
        <v>46700</v>
      </c>
      <c r="H1097" s="159">
        <v>10728.14</v>
      </c>
      <c r="I1097" s="159">
        <f>+I1098</f>
        <v>10728.14</v>
      </c>
      <c r="J1097" s="159">
        <f t="shared" si="22"/>
        <v>100</v>
      </c>
    </row>
    <row r="1098" spans="1:10" ht="63.75">
      <c r="A1098" s="156">
        <v>1088</v>
      </c>
      <c r="B1098" s="157" t="s">
        <v>593</v>
      </c>
      <c r="C1098" s="158" t="s">
        <v>914</v>
      </c>
      <c r="D1098" s="158" t="s">
        <v>536</v>
      </c>
      <c r="E1098" s="158" t="s">
        <v>191</v>
      </c>
      <c r="F1098" s="158" t="s">
        <v>1174</v>
      </c>
      <c r="G1098" s="159">
        <v>46700</v>
      </c>
      <c r="H1098" s="159">
        <v>10728.14</v>
      </c>
      <c r="I1098" s="159">
        <f>+I1099</f>
        <v>10728.14</v>
      </c>
      <c r="J1098" s="159">
        <f t="shared" si="22"/>
        <v>100</v>
      </c>
    </row>
    <row r="1099" spans="1:10" ht="25.5">
      <c r="A1099" s="156">
        <v>1089</v>
      </c>
      <c r="B1099" s="157" t="s">
        <v>688</v>
      </c>
      <c r="C1099" s="158" t="s">
        <v>914</v>
      </c>
      <c r="D1099" s="158" t="s">
        <v>536</v>
      </c>
      <c r="E1099" s="158" t="s">
        <v>191</v>
      </c>
      <c r="F1099" s="158" t="s">
        <v>1446</v>
      </c>
      <c r="G1099" s="159">
        <v>46700</v>
      </c>
      <c r="H1099" s="159">
        <v>10728.14</v>
      </c>
      <c r="I1099" s="159">
        <v>10728.14</v>
      </c>
      <c r="J1099" s="159">
        <f aca="true" t="shared" si="23" ref="J1099:J1162">+I1099/H1099*100</f>
        <v>100</v>
      </c>
    </row>
    <row r="1100" spans="1:10" ht="89.25">
      <c r="A1100" s="156">
        <v>1090</v>
      </c>
      <c r="B1100" s="161" t="s">
        <v>192</v>
      </c>
      <c r="C1100" s="158" t="s">
        <v>914</v>
      </c>
      <c r="D1100" s="158" t="s">
        <v>536</v>
      </c>
      <c r="E1100" s="158" t="s">
        <v>193</v>
      </c>
      <c r="F1100" s="158"/>
      <c r="G1100" s="159">
        <v>0</v>
      </c>
      <c r="H1100" s="159">
        <v>989</v>
      </c>
      <c r="I1100" s="159">
        <f>+I1101</f>
        <v>989</v>
      </c>
      <c r="J1100" s="159">
        <f t="shared" si="23"/>
        <v>100</v>
      </c>
    </row>
    <row r="1101" spans="1:10" ht="63.75">
      <c r="A1101" s="156">
        <v>1091</v>
      </c>
      <c r="B1101" s="157" t="s">
        <v>593</v>
      </c>
      <c r="C1101" s="158" t="s">
        <v>914</v>
      </c>
      <c r="D1101" s="158" t="s">
        <v>536</v>
      </c>
      <c r="E1101" s="158" t="s">
        <v>193</v>
      </c>
      <c r="F1101" s="158" t="s">
        <v>1174</v>
      </c>
      <c r="G1101" s="159">
        <v>0</v>
      </c>
      <c r="H1101" s="159">
        <v>989</v>
      </c>
      <c r="I1101" s="159">
        <f>+I1102</f>
        <v>989</v>
      </c>
      <c r="J1101" s="159">
        <f t="shared" si="23"/>
        <v>100</v>
      </c>
    </row>
    <row r="1102" spans="1:10" ht="25.5">
      <c r="A1102" s="156">
        <v>1092</v>
      </c>
      <c r="B1102" s="157" t="s">
        <v>688</v>
      </c>
      <c r="C1102" s="158" t="s">
        <v>914</v>
      </c>
      <c r="D1102" s="158" t="s">
        <v>536</v>
      </c>
      <c r="E1102" s="158" t="s">
        <v>193</v>
      </c>
      <c r="F1102" s="158" t="s">
        <v>1446</v>
      </c>
      <c r="G1102" s="159">
        <v>0</v>
      </c>
      <c r="H1102" s="159">
        <v>989</v>
      </c>
      <c r="I1102" s="159">
        <v>989</v>
      </c>
      <c r="J1102" s="159">
        <f t="shared" si="23"/>
        <v>100</v>
      </c>
    </row>
    <row r="1103" spans="1:10" ht="51">
      <c r="A1103" s="156">
        <v>1093</v>
      </c>
      <c r="B1103" s="157" t="s">
        <v>71</v>
      </c>
      <c r="C1103" s="158" t="s">
        <v>914</v>
      </c>
      <c r="D1103" s="158" t="s">
        <v>536</v>
      </c>
      <c r="E1103" s="158" t="s">
        <v>72</v>
      </c>
      <c r="F1103" s="158"/>
      <c r="G1103" s="159">
        <v>0</v>
      </c>
      <c r="H1103" s="159">
        <v>495521.18</v>
      </c>
      <c r="I1103" s="159">
        <f>+I1104</f>
        <v>495521.18</v>
      </c>
      <c r="J1103" s="159">
        <f t="shared" si="23"/>
        <v>100</v>
      </c>
    </row>
    <row r="1104" spans="1:10" ht="63.75">
      <c r="A1104" s="156">
        <v>1094</v>
      </c>
      <c r="B1104" s="157" t="s">
        <v>593</v>
      </c>
      <c r="C1104" s="158" t="s">
        <v>914</v>
      </c>
      <c r="D1104" s="158" t="s">
        <v>536</v>
      </c>
      <c r="E1104" s="158" t="s">
        <v>72</v>
      </c>
      <c r="F1104" s="158" t="s">
        <v>1174</v>
      </c>
      <c r="G1104" s="159">
        <v>0</v>
      </c>
      <c r="H1104" s="159">
        <v>495521.18</v>
      </c>
      <c r="I1104" s="159">
        <f>+I1105</f>
        <v>495521.18</v>
      </c>
      <c r="J1104" s="159">
        <f t="shared" si="23"/>
        <v>100</v>
      </c>
    </row>
    <row r="1105" spans="1:10" ht="25.5">
      <c r="A1105" s="156">
        <v>1095</v>
      </c>
      <c r="B1105" s="157" t="s">
        <v>688</v>
      </c>
      <c r="C1105" s="158" t="s">
        <v>914</v>
      </c>
      <c r="D1105" s="158" t="s">
        <v>536</v>
      </c>
      <c r="E1105" s="158" t="s">
        <v>72</v>
      </c>
      <c r="F1105" s="158" t="s">
        <v>1446</v>
      </c>
      <c r="G1105" s="159">
        <v>0</v>
      </c>
      <c r="H1105" s="159">
        <v>495521.18</v>
      </c>
      <c r="I1105" s="159">
        <v>495521.18</v>
      </c>
      <c r="J1105" s="159">
        <f t="shared" si="23"/>
        <v>100</v>
      </c>
    </row>
    <row r="1106" spans="1:10" ht="165.75">
      <c r="A1106" s="156">
        <v>1096</v>
      </c>
      <c r="B1106" s="161" t="s">
        <v>73</v>
      </c>
      <c r="C1106" s="158" t="s">
        <v>914</v>
      </c>
      <c r="D1106" s="158" t="s">
        <v>536</v>
      </c>
      <c r="E1106" s="158" t="s">
        <v>74</v>
      </c>
      <c r="F1106" s="158"/>
      <c r="G1106" s="159">
        <v>0</v>
      </c>
      <c r="H1106" s="159">
        <v>6700000</v>
      </c>
      <c r="I1106" s="159">
        <f>+I1107</f>
        <v>6700000</v>
      </c>
      <c r="J1106" s="159">
        <f t="shared" si="23"/>
        <v>100</v>
      </c>
    </row>
    <row r="1107" spans="1:10" ht="25.5">
      <c r="A1107" s="156">
        <v>1097</v>
      </c>
      <c r="B1107" s="157" t="s">
        <v>600</v>
      </c>
      <c r="C1107" s="158" t="s">
        <v>914</v>
      </c>
      <c r="D1107" s="158" t="s">
        <v>536</v>
      </c>
      <c r="E1107" s="158" t="s">
        <v>74</v>
      </c>
      <c r="F1107" s="158" t="s">
        <v>601</v>
      </c>
      <c r="G1107" s="159">
        <v>0</v>
      </c>
      <c r="H1107" s="159">
        <v>6700000</v>
      </c>
      <c r="I1107" s="159">
        <f>+I1108</f>
        <v>6700000</v>
      </c>
      <c r="J1107" s="159">
        <f t="shared" si="23"/>
        <v>100</v>
      </c>
    </row>
    <row r="1108" spans="1:10" ht="38.25">
      <c r="A1108" s="156">
        <v>1098</v>
      </c>
      <c r="B1108" s="157" t="s">
        <v>602</v>
      </c>
      <c r="C1108" s="158" t="s">
        <v>914</v>
      </c>
      <c r="D1108" s="158" t="s">
        <v>536</v>
      </c>
      <c r="E1108" s="158" t="s">
        <v>74</v>
      </c>
      <c r="F1108" s="158" t="s">
        <v>603</v>
      </c>
      <c r="G1108" s="159">
        <v>0</v>
      </c>
      <c r="H1108" s="159">
        <v>6700000</v>
      </c>
      <c r="I1108" s="159">
        <v>6700000</v>
      </c>
      <c r="J1108" s="159">
        <f t="shared" si="23"/>
        <v>100</v>
      </c>
    </row>
    <row r="1109" spans="1:10" ht="63.75">
      <c r="A1109" s="156">
        <v>1099</v>
      </c>
      <c r="B1109" s="157" t="s">
        <v>194</v>
      </c>
      <c r="C1109" s="158" t="s">
        <v>914</v>
      </c>
      <c r="D1109" s="158" t="s">
        <v>536</v>
      </c>
      <c r="E1109" s="158" t="s">
        <v>195</v>
      </c>
      <c r="F1109" s="158"/>
      <c r="G1109" s="159">
        <v>10516294.57</v>
      </c>
      <c r="H1109" s="159">
        <v>9973387.39</v>
      </c>
      <c r="I1109" s="159">
        <f>+I1110+I1112</f>
        <v>9798500.25</v>
      </c>
      <c r="J1109" s="159">
        <f t="shared" si="23"/>
        <v>98.24646197764909</v>
      </c>
    </row>
    <row r="1110" spans="1:10" ht="63.75">
      <c r="A1110" s="156">
        <v>1100</v>
      </c>
      <c r="B1110" s="157" t="s">
        <v>593</v>
      </c>
      <c r="C1110" s="158" t="s">
        <v>914</v>
      </c>
      <c r="D1110" s="158" t="s">
        <v>536</v>
      </c>
      <c r="E1110" s="158" t="s">
        <v>195</v>
      </c>
      <c r="F1110" s="158" t="s">
        <v>1174</v>
      </c>
      <c r="G1110" s="159">
        <v>8659991</v>
      </c>
      <c r="H1110" s="159">
        <v>8347269.82</v>
      </c>
      <c r="I1110" s="159">
        <f>+I1111</f>
        <v>8257648.66</v>
      </c>
      <c r="J1110" s="159">
        <f t="shared" si="23"/>
        <v>98.92634164304515</v>
      </c>
    </row>
    <row r="1111" spans="1:10" ht="25.5">
      <c r="A1111" s="156">
        <v>1101</v>
      </c>
      <c r="B1111" s="157" t="s">
        <v>688</v>
      </c>
      <c r="C1111" s="158" t="s">
        <v>914</v>
      </c>
      <c r="D1111" s="158" t="s">
        <v>536</v>
      </c>
      <c r="E1111" s="158" t="s">
        <v>195</v>
      </c>
      <c r="F1111" s="158" t="s">
        <v>1446</v>
      </c>
      <c r="G1111" s="159">
        <v>8659991</v>
      </c>
      <c r="H1111" s="159">
        <v>8347269.82</v>
      </c>
      <c r="I1111" s="159">
        <v>8257648.66</v>
      </c>
      <c r="J1111" s="159">
        <f t="shared" si="23"/>
        <v>98.92634164304515</v>
      </c>
    </row>
    <row r="1112" spans="1:10" ht="25.5">
      <c r="A1112" s="156">
        <v>1102</v>
      </c>
      <c r="B1112" s="157" t="s">
        <v>600</v>
      </c>
      <c r="C1112" s="158" t="s">
        <v>914</v>
      </c>
      <c r="D1112" s="158" t="s">
        <v>536</v>
      </c>
      <c r="E1112" s="158" t="s">
        <v>195</v>
      </c>
      <c r="F1112" s="158" t="s">
        <v>601</v>
      </c>
      <c r="G1112" s="159">
        <v>1856303.57</v>
      </c>
      <c r="H1112" s="159">
        <v>1626117.57</v>
      </c>
      <c r="I1112" s="159">
        <f>+I1113</f>
        <v>1540851.59</v>
      </c>
      <c r="J1112" s="159">
        <f t="shared" si="23"/>
        <v>94.75646893108718</v>
      </c>
    </row>
    <row r="1113" spans="1:10" ht="38.25">
      <c r="A1113" s="156">
        <v>1103</v>
      </c>
      <c r="B1113" s="157" t="s">
        <v>602</v>
      </c>
      <c r="C1113" s="158" t="s">
        <v>914</v>
      </c>
      <c r="D1113" s="158" t="s">
        <v>536</v>
      </c>
      <c r="E1113" s="158" t="s">
        <v>195</v>
      </c>
      <c r="F1113" s="158" t="s">
        <v>603</v>
      </c>
      <c r="G1113" s="159">
        <v>1856303.57</v>
      </c>
      <c r="H1113" s="159">
        <v>1626117.57</v>
      </c>
      <c r="I1113" s="159">
        <v>1540851.59</v>
      </c>
      <c r="J1113" s="159">
        <f t="shared" si="23"/>
        <v>94.75646893108718</v>
      </c>
    </row>
    <row r="1114" spans="1:10" ht="165.75">
      <c r="A1114" s="156">
        <v>1104</v>
      </c>
      <c r="B1114" s="161" t="s">
        <v>75</v>
      </c>
      <c r="C1114" s="158" t="s">
        <v>914</v>
      </c>
      <c r="D1114" s="158" t="s">
        <v>536</v>
      </c>
      <c r="E1114" s="158" t="s">
        <v>76</v>
      </c>
      <c r="F1114" s="158"/>
      <c r="G1114" s="159">
        <v>124100</v>
      </c>
      <c r="H1114" s="159">
        <v>124100</v>
      </c>
      <c r="I1114" s="159">
        <f>+I1115</f>
        <v>124100</v>
      </c>
      <c r="J1114" s="159">
        <f t="shared" si="23"/>
        <v>100</v>
      </c>
    </row>
    <row r="1115" spans="1:10" ht="25.5">
      <c r="A1115" s="156">
        <v>1105</v>
      </c>
      <c r="B1115" s="157" t="s">
        <v>600</v>
      </c>
      <c r="C1115" s="158" t="s">
        <v>914</v>
      </c>
      <c r="D1115" s="158" t="s">
        <v>536</v>
      </c>
      <c r="E1115" s="158" t="s">
        <v>76</v>
      </c>
      <c r="F1115" s="158" t="s">
        <v>601</v>
      </c>
      <c r="G1115" s="159">
        <v>124100</v>
      </c>
      <c r="H1115" s="159">
        <v>124100</v>
      </c>
      <c r="I1115" s="159">
        <f>+I1116</f>
        <v>124100</v>
      </c>
      <c r="J1115" s="159">
        <f t="shared" si="23"/>
        <v>100</v>
      </c>
    </row>
    <row r="1116" spans="1:10" ht="38.25">
      <c r="A1116" s="156">
        <v>1106</v>
      </c>
      <c r="B1116" s="157" t="s">
        <v>602</v>
      </c>
      <c r="C1116" s="158" t="s">
        <v>914</v>
      </c>
      <c r="D1116" s="158" t="s">
        <v>536</v>
      </c>
      <c r="E1116" s="158" t="s">
        <v>76</v>
      </c>
      <c r="F1116" s="158" t="s">
        <v>603</v>
      </c>
      <c r="G1116" s="159">
        <v>124100</v>
      </c>
      <c r="H1116" s="159">
        <v>124100</v>
      </c>
      <c r="I1116" s="159">
        <v>124100</v>
      </c>
      <c r="J1116" s="159">
        <f t="shared" si="23"/>
        <v>100</v>
      </c>
    </row>
    <row r="1117" spans="1:10" ht="12.75">
      <c r="A1117" s="156">
        <v>1107</v>
      </c>
      <c r="B1117" s="157" t="s">
        <v>547</v>
      </c>
      <c r="C1117" s="158" t="s">
        <v>914</v>
      </c>
      <c r="D1117" s="158" t="s">
        <v>548</v>
      </c>
      <c r="E1117" s="158"/>
      <c r="F1117" s="158"/>
      <c r="G1117" s="159">
        <v>0</v>
      </c>
      <c r="H1117" s="159">
        <v>135000</v>
      </c>
      <c r="I1117" s="159">
        <f aca="true" t="shared" si="24" ref="I1117:I1122">+I1118</f>
        <v>135000</v>
      </c>
      <c r="J1117" s="159">
        <f t="shared" si="23"/>
        <v>100</v>
      </c>
    </row>
    <row r="1118" spans="1:10" ht="12.75">
      <c r="A1118" s="156">
        <v>1108</v>
      </c>
      <c r="B1118" s="157" t="s">
        <v>549</v>
      </c>
      <c r="C1118" s="158" t="s">
        <v>914</v>
      </c>
      <c r="D1118" s="158" t="s">
        <v>550</v>
      </c>
      <c r="E1118" s="158"/>
      <c r="F1118" s="158"/>
      <c r="G1118" s="159">
        <v>0</v>
      </c>
      <c r="H1118" s="159">
        <v>135000</v>
      </c>
      <c r="I1118" s="159">
        <f t="shared" si="24"/>
        <v>135000</v>
      </c>
      <c r="J1118" s="159">
        <f t="shared" si="23"/>
        <v>100</v>
      </c>
    </row>
    <row r="1119" spans="1:10" ht="76.5">
      <c r="A1119" s="156">
        <v>1109</v>
      </c>
      <c r="B1119" s="157" t="s">
        <v>180</v>
      </c>
      <c r="C1119" s="158" t="s">
        <v>914</v>
      </c>
      <c r="D1119" s="158" t="s">
        <v>550</v>
      </c>
      <c r="E1119" s="158" t="s">
        <v>181</v>
      </c>
      <c r="F1119" s="158"/>
      <c r="G1119" s="159">
        <v>0</v>
      </c>
      <c r="H1119" s="159">
        <v>135000</v>
      </c>
      <c r="I1119" s="159">
        <f t="shared" si="24"/>
        <v>135000</v>
      </c>
      <c r="J1119" s="159">
        <f t="shared" si="23"/>
        <v>100</v>
      </c>
    </row>
    <row r="1120" spans="1:10" ht="25.5">
      <c r="A1120" s="156">
        <v>1110</v>
      </c>
      <c r="B1120" s="157" t="s">
        <v>186</v>
      </c>
      <c r="C1120" s="158" t="s">
        <v>914</v>
      </c>
      <c r="D1120" s="158" t="s">
        <v>550</v>
      </c>
      <c r="E1120" s="158" t="s">
        <v>187</v>
      </c>
      <c r="F1120" s="158"/>
      <c r="G1120" s="159">
        <v>0</v>
      </c>
      <c r="H1120" s="159">
        <v>135000</v>
      </c>
      <c r="I1120" s="159">
        <f t="shared" si="24"/>
        <v>135000</v>
      </c>
      <c r="J1120" s="159">
        <f t="shared" si="23"/>
        <v>100</v>
      </c>
    </row>
    <row r="1121" spans="1:10" ht="51">
      <c r="A1121" s="156">
        <v>1111</v>
      </c>
      <c r="B1121" s="157" t="s">
        <v>77</v>
      </c>
      <c r="C1121" s="158" t="s">
        <v>914</v>
      </c>
      <c r="D1121" s="158" t="s">
        <v>550</v>
      </c>
      <c r="E1121" s="158" t="s">
        <v>78</v>
      </c>
      <c r="F1121" s="158"/>
      <c r="G1121" s="159">
        <v>0</v>
      </c>
      <c r="H1121" s="159">
        <v>135000</v>
      </c>
      <c r="I1121" s="159">
        <f t="shared" si="24"/>
        <v>135000</v>
      </c>
      <c r="J1121" s="159">
        <f t="shared" si="23"/>
        <v>100</v>
      </c>
    </row>
    <row r="1122" spans="1:10" ht="25.5">
      <c r="A1122" s="156">
        <v>1112</v>
      </c>
      <c r="B1122" s="157" t="s">
        <v>600</v>
      </c>
      <c r="C1122" s="158" t="s">
        <v>914</v>
      </c>
      <c r="D1122" s="158" t="s">
        <v>550</v>
      </c>
      <c r="E1122" s="158" t="s">
        <v>78</v>
      </c>
      <c r="F1122" s="158" t="s">
        <v>601</v>
      </c>
      <c r="G1122" s="159">
        <v>0</v>
      </c>
      <c r="H1122" s="159">
        <v>135000</v>
      </c>
      <c r="I1122" s="159">
        <f t="shared" si="24"/>
        <v>135000</v>
      </c>
      <c r="J1122" s="159">
        <f t="shared" si="23"/>
        <v>100</v>
      </c>
    </row>
    <row r="1123" spans="1:10" ht="38.25">
      <c r="A1123" s="156">
        <v>1113</v>
      </c>
      <c r="B1123" s="157" t="s">
        <v>602</v>
      </c>
      <c r="C1123" s="158" t="s">
        <v>914</v>
      </c>
      <c r="D1123" s="158" t="s">
        <v>550</v>
      </c>
      <c r="E1123" s="158" t="s">
        <v>78</v>
      </c>
      <c r="F1123" s="158" t="s">
        <v>603</v>
      </c>
      <c r="G1123" s="159">
        <v>0</v>
      </c>
      <c r="H1123" s="159">
        <v>135000</v>
      </c>
      <c r="I1123" s="159">
        <v>135000</v>
      </c>
      <c r="J1123" s="159">
        <f t="shared" si="23"/>
        <v>100</v>
      </c>
    </row>
    <row r="1124" spans="1:10" ht="12.75">
      <c r="A1124" s="156">
        <v>1114</v>
      </c>
      <c r="B1124" s="157" t="s">
        <v>79</v>
      </c>
      <c r="C1124" s="158" t="s">
        <v>1140</v>
      </c>
      <c r="D1124" s="158"/>
      <c r="E1124" s="158"/>
      <c r="F1124" s="158"/>
      <c r="G1124" s="159">
        <v>4847900</v>
      </c>
      <c r="H1124" s="159">
        <v>4477572.92</v>
      </c>
      <c r="I1124" s="159">
        <f>+I1125</f>
        <v>4177781.27</v>
      </c>
      <c r="J1124" s="159">
        <f t="shared" si="23"/>
        <v>93.30459480266823</v>
      </c>
    </row>
    <row r="1125" spans="1:10" ht="12.75">
      <c r="A1125" s="156">
        <v>1115</v>
      </c>
      <c r="B1125" s="157" t="s">
        <v>492</v>
      </c>
      <c r="C1125" s="158" t="s">
        <v>1140</v>
      </c>
      <c r="D1125" s="158" t="s">
        <v>493</v>
      </c>
      <c r="E1125" s="158"/>
      <c r="F1125" s="158"/>
      <c r="G1125" s="159">
        <v>4847900</v>
      </c>
      <c r="H1125" s="159">
        <v>4477572.92</v>
      </c>
      <c r="I1125" s="159">
        <f>+I1126+I1140</f>
        <v>4177781.27</v>
      </c>
      <c r="J1125" s="159">
        <f t="shared" si="23"/>
        <v>93.30459480266823</v>
      </c>
    </row>
    <row r="1126" spans="1:10" ht="51">
      <c r="A1126" s="156">
        <v>1116</v>
      </c>
      <c r="B1126" s="157" t="s">
        <v>496</v>
      </c>
      <c r="C1126" s="158" t="s">
        <v>1140</v>
      </c>
      <c r="D1126" s="158" t="s">
        <v>497</v>
      </c>
      <c r="E1126" s="158"/>
      <c r="F1126" s="158"/>
      <c r="G1126" s="159">
        <v>4547900</v>
      </c>
      <c r="H1126" s="159">
        <v>4177572.92</v>
      </c>
      <c r="I1126" s="159">
        <f>+I1127</f>
        <v>3877781.27</v>
      </c>
      <c r="J1126" s="159">
        <f t="shared" si="23"/>
        <v>92.82378415072645</v>
      </c>
    </row>
    <row r="1127" spans="1:10" ht="25.5">
      <c r="A1127" s="156">
        <v>1117</v>
      </c>
      <c r="B1127" s="157" t="s">
        <v>80</v>
      </c>
      <c r="C1127" s="158" t="s">
        <v>1140</v>
      </c>
      <c r="D1127" s="158" t="s">
        <v>497</v>
      </c>
      <c r="E1127" s="158" t="s">
        <v>81</v>
      </c>
      <c r="F1127" s="158"/>
      <c r="G1127" s="159">
        <v>4547900</v>
      </c>
      <c r="H1127" s="159">
        <v>4177572.92</v>
      </c>
      <c r="I1127" s="159">
        <f>+I1128</f>
        <v>3877781.27</v>
      </c>
      <c r="J1127" s="159">
        <f t="shared" si="23"/>
        <v>92.82378415072645</v>
      </c>
    </row>
    <row r="1128" spans="1:10" ht="25.5">
      <c r="A1128" s="156">
        <v>1118</v>
      </c>
      <c r="B1128" s="157" t="s">
        <v>82</v>
      </c>
      <c r="C1128" s="158" t="s">
        <v>1140</v>
      </c>
      <c r="D1128" s="158" t="s">
        <v>497</v>
      </c>
      <c r="E1128" s="158" t="s">
        <v>83</v>
      </c>
      <c r="F1128" s="158"/>
      <c r="G1128" s="159">
        <v>4547900</v>
      </c>
      <c r="H1128" s="159">
        <v>4177572.92</v>
      </c>
      <c r="I1128" s="159">
        <f>+I1129+I1132+I1137</f>
        <v>3877781.27</v>
      </c>
      <c r="J1128" s="159">
        <f t="shared" si="23"/>
        <v>92.82378415072645</v>
      </c>
    </row>
    <row r="1129" spans="1:10" ht="114.75">
      <c r="A1129" s="156">
        <v>1119</v>
      </c>
      <c r="B1129" s="161" t="s">
        <v>1028</v>
      </c>
      <c r="C1129" s="158" t="s">
        <v>1140</v>
      </c>
      <c r="D1129" s="158" t="s">
        <v>497</v>
      </c>
      <c r="E1129" s="158" t="s">
        <v>84</v>
      </c>
      <c r="F1129" s="158"/>
      <c r="G1129" s="159">
        <v>0</v>
      </c>
      <c r="H1129" s="159">
        <v>50000</v>
      </c>
      <c r="I1129" s="159">
        <f>+I1130</f>
        <v>50000</v>
      </c>
      <c r="J1129" s="159">
        <f t="shared" si="23"/>
        <v>100</v>
      </c>
    </row>
    <row r="1130" spans="1:10" ht="25.5">
      <c r="A1130" s="156">
        <v>1120</v>
      </c>
      <c r="B1130" s="157" t="s">
        <v>600</v>
      </c>
      <c r="C1130" s="158" t="s">
        <v>1140</v>
      </c>
      <c r="D1130" s="158" t="s">
        <v>497</v>
      </c>
      <c r="E1130" s="158" t="s">
        <v>84</v>
      </c>
      <c r="F1130" s="158" t="s">
        <v>601</v>
      </c>
      <c r="G1130" s="159">
        <v>0</v>
      </c>
      <c r="H1130" s="159">
        <v>50000</v>
      </c>
      <c r="I1130" s="159">
        <f>+I1131</f>
        <v>50000</v>
      </c>
      <c r="J1130" s="159">
        <f t="shared" si="23"/>
        <v>100</v>
      </c>
    </row>
    <row r="1131" spans="1:10" ht="38.25">
      <c r="A1131" s="156">
        <v>1121</v>
      </c>
      <c r="B1131" s="157" t="s">
        <v>602</v>
      </c>
      <c r="C1131" s="158" t="s">
        <v>1140</v>
      </c>
      <c r="D1131" s="158" t="s">
        <v>497</v>
      </c>
      <c r="E1131" s="158" t="s">
        <v>84</v>
      </c>
      <c r="F1131" s="158" t="s">
        <v>603</v>
      </c>
      <c r="G1131" s="159">
        <v>0</v>
      </c>
      <c r="H1131" s="159">
        <v>50000</v>
      </c>
      <c r="I1131" s="159">
        <v>50000</v>
      </c>
      <c r="J1131" s="159">
        <f t="shared" si="23"/>
        <v>100</v>
      </c>
    </row>
    <row r="1132" spans="1:10" ht="51">
      <c r="A1132" s="156">
        <v>1122</v>
      </c>
      <c r="B1132" s="157" t="s">
        <v>85</v>
      </c>
      <c r="C1132" s="158" t="s">
        <v>1140</v>
      </c>
      <c r="D1132" s="158" t="s">
        <v>497</v>
      </c>
      <c r="E1132" s="158" t="s">
        <v>86</v>
      </c>
      <c r="F1132" s="158"/>
      <c r="G1132" s="159">
        <v>3420800</v>
      </c>
      <c r="H1132" s="159">
        <v>3119897.88</v>
      </c>
      <c r="I1132" s="159">
        <f>+I1133+I1135</f>
        <v>2820106.23</v>
      </c>
      <c r="J1132" s="159">
        <f t="shared" si="23"/>
        <v>90.39097875857398</v>
      </c>
    </row>
    <row r="1133" spans="1:10" ht="63.75">
      <c r="A1133" s="156">
        <v>1123</v>
      </c>
      <c r="B1133" s="157" t="s">
        <v>593</v>
      </c>
      <c r="C1133" s="158" t="s">
        <v>1140</v>
      </c>
      <c r="D1133" s="158" t="s">
        <v>497</v>
      </c>
      <c r="E1133" s="158" t="s">
        <v>86</v>
      </c>
      <c r="F1133" s="158" t="s">
        <v>1174</v>
      </c>
      <c r="G1133" s="159">
        <v>1272300</v>
      </c>
      <c r="H1133" s="159">
        <v>1392115.85</v>
      </c>
      <c r="I1133" s="159">
        <f>+I1134</f>
        <v>1384115.85</v>
      </c>
      <c r="J1133" s="159">
        <f t="shared" si="23"/>
        <v>99.4253351831315</v>
      </c>
    </row>
    <row r="1134" spans="1:10" ht="25.5">
      <c r="A1134" s="156">
        <v>1124</v>
      </c>
      <c r="B1134" s="157" t="s">
        <v>594</v>
      </c>
      <c r="C1134" s="158" t="s">
        <v>1140</v>
      </c>
      <c r="D1134" s="158" t="s">
        <v>497</v>
      </c>
      <c r="E1134" s="158" t="s">
        <v>86</v>
      </c>
      <c r="F1134" s="158" t="s">
        <v>854</v>
      </c>
      <c r="G1134" s="159">
        <v>1272300</v>
      </c>
      <c r="H1134" s="159">
        <v>1392115.85</v>
      </c>
      <c r="I1134" s="159">
        <v>1384115.85</v>
      </c>
      <c r="J1134" s="159">
        <f t="shared" si="23"/>
        <v>99.4253351831315</v>
      </c>
    </row>
    <row r="1135" spans="1:10" ht="25.5">
      <c r="A1135" s="156">
        <v>1125</v>
      </c>
      <c r="B1135" s="157" t="s">
        <v>600</v>
      </c>
      <c r="C1135" s="158" t="s">
        <v>1140</v>
      </c>
      <c r="D1135" s="158" t="s">
        <v>497</v>
      </c>
      <c r="E1135" s="158" t="s">
        <v>86</v>
      </c>
      <c r="F1135" s="158" t="s">
        <v>601</v>
      </c>
      <c r="G1135" s="159">
        <v>2148500</v>
      </c>
      <c r="H1135" s="159">
        <v>1727782.03</v>
      </c>
      <c r="I1135" s="159">
        <f>+I1136</f>
        <v>1435990.38</v>
      </c>
      <c r="J1135" s="159">
        <f t="shared" si="23"/>
        <v>83.11177886252237</v>
      </c>
    </row>
    <row r="1136" spans="1:10" ht="38.25">
      <c r="A1136" s="156">
        <v>1126</v>
      </c>
      <c r="B1136" s="157" t="s">
        <v>602</v>
      </c>
      <c r="C1136" s="158" t="s">
        <v>1140</v>
      </c>
      <c r="D1136" s="158" t="s">
        <v>497</v>
      </c>
      <c r="E1136" s="158" t="s">
        <v>86</v>
      </c>
      <c r="F1136" s="158" t="s">
        <v>603</v>
      </c>
      <c r="G1136" s="159">
        <v>2148500</v>
      </c>
      <c r="H1136" s="159">
        <v>1727782.03</v>
      </c>
      <c r="I1136" s="159">
        <v>1435990.38</v>
      </c>
      <c r="J1136" s="159">
        <f t="shared" si="23"/>
        <v>83.11177886252237</v>
      </c>
    </row>
    <row r="1137" spans="1:10" ht="51">
      <c r="A1137" s="156">
        <v>1127</v>
      </c>
      <c r="B1137" s="157" t="s">
        <v>87</v>
      </c>
      <c r="C1137" s="158" t="s">
        <v>1140</v>
      </c>
      <c r="D1137" s="158" t="s">
        <v>497</v>
      </c>
      <c r="E1137" s="158" t="s">
        <v>88</v>
      </c>
      <c r="F1137" s="158"/>
      <c r="G1137" s="159">
        <v>1127100</v>
      </c>
      <c r="H1137" s="159">
        <v>1007675.04</v>
      </c>
      <c r="I1137" s="159">
        <f>+I1138</f>
        <v>1007675.04</v>
      </c>
      <c r="J1137" s="159">
        <f t="shared" si="23"/>
        <v>100</v>
      </c>
    </row>
    <row r="1138" spans="1:10" ht="63.75">
      <c r="A1138" s="156">
        <v>1128</v>
      </c>
      <c r="B1138" s="157" t="s">
        <v>593</v>
      </c>
      <c r="C1138" s="158" t="s">
        <v>1140</v>
      </c>
      <c r="D1138" s="158" t="s">
        <v>497</v>
      </c>
      <c r="E1138" s="158" t="s">
        <v>88</v>
      </c>
      <c r="F1138" s="158" t="s">
        <v>1174</v>
      </c>
      <c r="G1138" s="159">
        <v>1127100</v>
      </c>
      <c r="H1138" s="159">
        <v>1007675.04</v>
      </c>
      <c r="I1138" s="159">
        <f>+I1139</f>
        <v>1007675.04</v>
      </c>
      <c r="J1138" s="159">
        <f t="shared" si="23"/>
        <v>100</v>
      </c>
    </row>
    <row r="1139" spans="1:10" ht="25.5">
      <c r="A1139" s="156">
        <v>1129</v>
      </c>
      <c r="B1139" s="157" t="s">
        <v>594</v>
      </c>
      <c r="C1139" s="158" t="s">
        <v>1140</v>
      </c>
      <c r="D1139" s="158" t="s">
        <v>497</v>
      </c>
      <c r="E1139" s="158" t="s">
        <v>88</v>
      </c>
      <c r="F1139" s="158" t="s">
        <v>854</v>
      </c>
      <c r="G1139" s="159">
        <v>1127100</v>
      </c>
      <c r="H1139" s="159">
        <v>1007675.04</v>
      </c>
      <c r="I1139" s="159">
        <v>1007675.04</v>
      </c>
      <c r="J1139" s="159">
        <f t="shared" si="23"/>
        <v>100</v>
      </c>
    </row>
    <row r="1140" spans="1:10" ht="12.75">
      <c r="A1140" s="156">
        <v>1130</v>
      </c>
      <c r="B1140" s="157" t="s">
        <v>505</v>
      </c>
      <c r="C1140" s="158" t="s">
        <v>1140</v>
      </c>
      <c r="D1140" s="158" t="s">
        <v>506</v>
      </c>
      <c r="E1140" s="158"/>
      <c r="F1140" s="158"/>
      <c r="G1140" s="159">
        <v>300000</v>
      </c>
      <c r="H1140" s="159">
        <v>300000</v>
      </c>
      <c r="I1140" s="159">
        <f>+I1141</f>
        <v>300000</v>
      </c>
      <c r="J1140" s="159">
        <f t="shared" si="23"/>
        <v>100</v>
      </c>
    </row>
    <row r="1141" spans="1:10" ht="25.5">
      <c r="A1141" s="156">
        <v>1131</v>
      </c>
      <c r="B1141" s="157" t="s">
        <v>80</v>
      </c>
      <c r="C1141" s="158" t="s">
        <v>1140</v>
      </c>
      <c r="D1141" s="158" t="s">
        <v>506</v>
      </c>
      <c r="E1141" s="158" t="s">
        <v>81</v>
      </c>
      <c r="F1141" s="158"/>
      <c r="G1141" s="159">
        <v>300000</v>
      </c>
      <c r="H1141" s="159">
        <v>300000</v>
      </c>
      <c r="I1141" s="159">
        <f>+I1142</f>
        <v>300000</v>
      </c>
      <c r="J1141" s="159">
        <f t="shared" si="23"/>
        <v>100</v>
      </c>
    </row>
    <row r="1142" spans="1:10" ht="25.5">
      <c r="A1142" s="156">
        <v>1132</v>
      </c>
      <c r="B1142" s="157" t="s">
        <v>82</v>
      </c>
      <c r="C1142" s="158" t="s">
        <v>1140</v>
      </c>
      <c r="D1142" s="158" t="s">
        <v>506</v>
      </c>
      <c r="E1142" s="158" t="s">
        <v>83</v>
      </c>
      <c r="F1142" s="158"/>
      <c r="G1142" s="159">
        <v>300000</v>
      </c>
      <c r="H1142" s="159">
        <v>300000</v>
      </c>
      <c r="I1142" s="159">
        <f>+I1143</f>
        <v>300000</v>
      </c>
      <c r="J1142" s="159">
        <f t="shared" si="23"/>
        <v>100</v>
      </c>
    </row>
    <row r="1143" spans="1:10" ht="38.25">
      <c r="A1143" s="156">
        <v>1133</v>
      </c>
      <c r="B1143" s="157" t="s">
        <v>89</v>
      </c>
      <c r="C1143" s="158" t="s">
        <v>1140</v>
      </c>
      <c r="D1143" s="158" t="s">
        <v>506</v>
      </c>
      <c r="E1143" s="158" t="s">
        <v>90</v>
      </c>
      <c r="F1143" s="158"/>
      <c r="G1143" s="159">
        <v>300000</v>
      </c>
      <c r="H1143" s="159">
        <v>300000</v>
      </c>
      <c r="I1143" s="159">
        <f>+I1144</f>
        <v>300000</v>
      </c>
      <c r="J1143" s="159">
        <f t="shared" si="23"/>
        <v>100</v>
      </c>
    </row>
    <row r="1144" spans="1:10" ht="25.5">
      <c r="A1144" s="156">
        <v>1134</v>
      </c>
      <c r="B1144" s="157" t="s">
        <v>600</v>
      </c>
      <c r="C1144" s="158" t="s">
        <v>1140</v>
      </c>
      <c r="D1144" s="158" t="s">
        <v>506</v>
      </c>
      <c r="E1144" s="158" t="s">
        <v>90</v>
      </c>
      <c r="F1144" s="158" t="s">
        <v>601</v>
      </c>
      <c r="G1144" s="159">
        <v>300000</v>
      </c>
      <c r="H1144" s="159">
        <v>300000</v>
      </c>
      <c r="I1144" s="159">
        <f>+I1145</f>
        <v>300000</v>
      </c>
      <c r="J1144" s="159">
        <f t="shared" si="23"/>
        <v>100</v>
      </c>
    </row>
    <row r="1145" spans="1:10" ht="38.25">
      <c r="A1145" s="156">
        <v>1135</v>
      </c>
      <c r="B1145" s="157" t="s">
        <v>602</v>
      </c>
      <c r="C1145" s="158" t="s">
        <v>1140</v>
      </c>
      <c r="D1145" s="158" t="s">
        <v>506</v>
      </c>
      <c r="E1145" s="158" t="s">
        <v>90</v>
      </c>
      <c r="F1145" s="158" t="s">
        <v>603</v>
      </c>
      <c r="G1145" s="159">
        <v>300000</v>
      </c>
      <c r="H1145" s="159">
        <v>300000</v>
      </c>
      <c r="I1145" s="159">
        <v>300000</v>
      </c>
      <c r="J1145" s="159">
        <f t="shared" si="23"/>
        <v>100</v>
      </c>
    </row>
    <row r="1146" spans="1:10" ht="25.5">
      <c r="A1146" s="156">
        <v>1136</v>
      </c>
      <c r="B1146" s="157" t="s">
        <v>91</v>
      </c>
      <c r="C1146" s="158" t="s">
        <v>1126</v>
      </c>
      <c r="D1146" s="158"/>
      <c r="E1146" s="158"/>
      <c r="F1146" s="158"/>
      <c r="G1146" s="159">
        <v>53154300</v>
      </c>
      <c r="H1146" s="159">
        <v>52897568.26</v>
      </c>
      <c r="I1146" s="159">
        <f>+I1147+I1154</f>
        <v>52742431.599999994</v>
      </c>
      <c r="J1146" s="159">
        <f t="shared" si="23"/>
        <v>99.70672251087709</v>
      </c>
    </row>
    <row r="1147" spans="1:10" ht="12.75">
      <c r="A1147" s="156">
        <v>1137</v>
      </c>
      <c r="B1147" s="157" t="s">
        <v>537</v>
      </c>
      <c r="C1147" s="158" t="s">
        <v>1126</v>
      </c>
      <c r="D1147" s="158" t="s">
        <v>538</v>
      </c>
      <c r="E1147" s="158"/>
      <c r="F1147" s="158"/>
      <c r="G1147" s="159">
        <v>30400</v>
      </c>
      <c r="H1147" s="159">
        <v>0</v>
      </c>
      <c r="I1147" s="159">
        <f aca="true" t="shared" si="25" ref="I1147:I1152">+I1148</f>
        <v>0</v>
      </c>
      <c r="J1147" s="159">
        <v>0</v>
      </c>
    </row>
    <row r="1148" spans="1:10" ht="12.75">
      <c r="A1148" s="156">
        <v>1138</v>
      </c>
      <c r="B1148" s="157" t="s">
        <v>543</v>
      </c>
      <c r="C1148" s="158" t="s">
        <v>1126</v>
      </c>
      <c r="D1148" s="158" t="s">
        <v>544</v>
      </c>
      <c r="E1148" s="158"/>
      <c r="F1148" s="158"/>
      <c r="G1148" s="159">
        <v>30400</v>
      </c>
      <c r="H1148" s="159">
        <v>0</v>
      </c>
      <c r="I1148" s="159">
        <f t="shared" si="25"/>
        <v>0</v>
      </c>
      <c r="J1148" s="159">
        <v>0</v>
      </c>
    </row>
    <row r="1149" spans="1:10" ht="51">
      <c r="A1149" s="156">
        <v>1139</v>
      </c>
      <c r="B1149" s="157" t="s">
        <v>692</v>
      </c>
      <c r="C1149" s="158" t="s">
        <v>1126</v>
      </c>
      <c r="D1149" s="158" t="s">
        <v>544</v>
      </c>
      <c r="E1149" s="158" t="s">
        <v>693</v>
      </c>
      <c r="F1149" s="158"/>
      <c r="G1149" s="159">
        <v>30400</v>
      </c>
      <c r="H1149" s="159">
        <v>0</v>
      </c>
      <c r="I1149" s="159">
        <f t="shared" si="25"/>
        <v>0</v>
      </c>
      <c r="J1149" s="159">
        <v>0</v>
      </c>
    </row>
    <row r="1150" spans="1:10" ht="25.5">
      <c r="A1150" s="156">
        <v>1140</v>
      </c>
      <c r="B1150" s="157" t="s">
        <v>766</v>
      </c>
      <c r="C1150" s="158" t="s">
        <v>1126</v>
      </c>
      <c r="D1150" s="158" t="s">
        <v>544</v>
      </c>
      <c r="E1150" s="158" t="s">
        <v>767</v>
      </c>
      <c r="F1150" s="158"/>
      <c r="G1150" s="159">
        <v>30400</v>
      </c>
      <c r="H1150" s="159">
        <v>0</v>
      </c>
      <c r="I1150" s="159">
        <f t="shared" si="25"/>
        <v>0</v>
      </c>
      <c r="J1150" s="159">
        <v>0</v>
      </c>
    </row>
    <row r="1151" spans="1:10" ht="51">
      <c r="A1151" s="156">
        <v>1141</v>
      </c>
      <c r="B1151" s="157" t="s">
        <v>776</v>
      </c>
      <c r="C1151" s="158" t="s">
        <v>1126</v>
      </c>
      <c r="D1151" s="158" t="s">
        <v>544</v>
      </c>
      <c r="E1151" s="158" t="s">
        <v>777</v>
      </c>
      <c r="F1151" s="158"/>
      <c r="G1151" s="159">
        <v>30400</v>
      </c>
      <c r="H1151" s="159">
        <v>0</v>
      </c>
      <c r="I1151" s="159">
        <f t="shared" si="25"/>
        <v>0</v>
      </c>
      <c r="J1151" s="159">
        <v>0</v>
      </c>
    </row>
    <row r="1152" spans="1:10" ht="38.25">
      <c r="A1152" s="156">
        <v>1142</v>
      </c>
      <c r="B1152" s="157" t="s">
        <v>698</v>
      </c>
      <c r="C1152" s="158" t="s">
        <v>1126</v>
      </c>
      <c r="D1152" s="158" t="s">
        <v>544</v>
      </c>
      <c r="E1152" s="158" t="s">
        <v>777</v>
      </c>
      <c r="F1152" s="158" t="s">
        <v>1140</v>
      </c>
      <c r="G1152" s="159">
        <v>30400</v>
      </c>
      <c r="H1152" s="159">
        <v>0</v>
      </c>
      <c r="I1152" s="159">
        <f t="shared" si="25"/>
        <v>0</v>
      </c>
      <c r="J1152" s="159">
        <v>0</v>
      </c>
    </row>
    <row r="1153" spans="1:10" ht="12.75">
      <c r="A1153" s="156">
        <v>1143</v>
      </c>
      <c r="B1153" s="157" t="s">
        <v>699</v>
      </c>
      <c r="C1153" s="158" t="s">
        <v>1126</v>
      </c>
      <c r="D1153" s="158" t="s">
        <v>544</v>
      </c>
      <c r="E1153" s="158" t="s">
        <v>777</v>
      </c>
      <c r="F1153" s="158" t="s">
        <v>1141</v>
      </c>
      <c r="G1153" s="159">
        <v>30400</v>
      </c>
      <c r="H1153" s="159">
        <v>0</v>
      </c>
      <c r="I1153" s="159">
        <v>0</v>
      </c>
      <c r="J1153" s="159">
        <v>0</v>
      </c>
    </row>
    <row r="1154" spans="1:10" ht="12.75">
      <c r="A1154" s="156">
        <v>1144</v>
      </c>
      <c r="B1154" s="157" t="s">
        <v>557</v>
      </c>
      <c r="C1154" s="158" t="s">
        <v>1126</v>
      </c>
      <c r="D1154" s="158" t="s">
        <v>1449</v>
      </c>
      <c r="E1154" s="158"/>
      <c r="F1154" s="158"/>
      <c r="G1154" s="159">
        <v>53123900</v>
      </c>
      <c r="H1154" s="159">
        <v>52897568.26</v>
      </c>
      <c r="I1154" s="159">
        <f>+I1155+I1161+I1171+I1180</f>
        <v>52742431.599999994</v>
      </c>
      <c r="J1154" s="159">
        <f t="shared" si="23"/>
        <v>99.70672251087709</v>
      </c>
    </row>
    <row r="1155" spans="1:10" ht="12.75">
      <c r="A1155" s="156">
        <v>1145</v>
      </c>
      <c r="B1155" s="157" t="s">
        <v>558</v>
      </c>
      <c r="C1155" s="158" t="s">
        <v>1126</v>
      </c>
      <c r="D1155" s="158" t="s">
        <v>559</v>
      </c>
      <c r="E1155" s="158"/>
      <c r="F1155" s="158"/>
      <c r="G1155" s="159">
        <v>645000</v>
      </c>
      <c r="H1155" s="159">
        <v>649279.46</v>
      </c>
      <c r="I1155" s="159">
        <f>+I1156</f>
        <v>649279.46</v>
      </c>
      <c r="J1155" s="159">
        <f t="shared" si="23"/>
        <v>100</v>
      </c>
    </row>
    <row r="1156" spans="1:10" ht="38.25">
      <c r="A1156" s="156">
        <v>1146</v>
      </c>
      <c r="B1156" s="157" t="s">
        <v>760</v>
      </c>
      <c r="C1156" s="158" t="s">
        <v>1126</v>
      </c>
      <c r="D1156" s="158" t="s">
        <v>559</v>
      </c>
      <c r="E1156" s="158" t="s">
        <v>761</v>
      </c>
      <c r="F1156" s="158"/>
      <c r="G1156" s="159">
        <v>645000</v>
      </c>
      <c r="H1156" s="159">
        <v>649279.46</v>
      </c>
      <c r="I1156" s="159">
        <f>+I1157</f>
        <v>649279.46</v>
      </c>
      <c r="J1156" s="159">
        <f t="shared" si="23"/>
        <v>100</v>
      </c>
    </row>
    <row r="1157" spans="1:10" ht="25.5">
      <c r="A1157" s="156">
        <v>1147</v>
      </c>
      <c r="B1157" s="157" t="s">
        <v>182</v>
      </c>
      <c r="C1157" s="158" t="s">
        <v>1126</v>
      </c>
      <c r="D1157" s="158" t="s">
        <v>559</v>
      </c>
      <c r="E1157" s="158" t="s">
        <v>92</v>
      </c>
      <c r="F1157" s="158"/>
      <c r="G1157" s="159">
        <v>645000</v>
      </c>
      <c r="H1157" s="159">
        <v>649279.46</v>
      </c>
      <c r="I1157" s="159">
        <f>+I1158</f>
        <v>649279.46</v>
      </c>
      <c r="J1157" s="159">
        <f t="shared" si="23"/>
        <v>100</v>
      </c>
    </row>
    <row r="1158" spans="1:10" ht="63.75">
      <c r="A1158" s="156">
        <v>1148</v>
      </c>
      <c r="B1158" s="157" t="s">
        <v>93</v>
      </c>
      <c r="C1158" s="158" t="s">
        <v>1126</v>
      </c>
      <c r="D1158" s="158" t="s">
        <v>559</v>
      </c>
      <c r="E1158" s="158" t="s">
        <v>94</v>
      </c>
      <c r="F1158" s="158"/>
      <c r="G1158" s="159">
        <v>645000</v>
      </c>
      <c r="H1158" s="159">
        <v>649279.46</v>
      </c>
      <c r="I1158" s="159">
        <f>+I1159</f>
        <v>649279.46</v>
      </c>
      <c r="J1158" s="159">
        <f t="shared" si="23"/>
        <v>100</v>
      </c>
    </row>
    <row r="1159" spans="1:10" ht="12.75">
      <c r="A1159" s="156">
        <v>1149</v>
      </c>
      <c r="B1159" s="157" t="s">
        <v>156</v>
      </c>
      <c r="C1159" s="158" t="s">
        <v>1126</v>
      </c>
      <c r="D1159" s="158" t="s">
        <v>559</v>
      </c>
      <c r="E1159" s="158" t="s">
        <v>94</v>
      </c>
      <c r="F1159" s="158" t="s">
        <v>157</v>
      </c>
      <c r="G1159" s="159">
        <v>645000</v>
      </c>
      <c r="H1159" s="159">
        <v>649279.46</v>
      </c>
      <c r="I1159" s="159">
        <f>+I1160</f>
        <v>649279.46</v>
      </c>
      <c r="J1159" s="159">
        <f t="shared" si="23"/>
        <v>100</v>
      </c>
    </row>
    <row r="1160" spans="1:10" ht="25.5">
      <c r="A1160" s="156">
        <v>1150</v>
      </c>
      <c r="B1160" s="157" t="s">
        <v>95</v>
      </c>
      <c r="C1160" s="158" t="s">
        <v>1126</v>
      </c>
      <c r="D1160" s="158" t="s">
        <v>559</v>
      </c>
      <c r="E1160" s="158" t="s">
        <v>94</v>
      </c>
      <c r="F1160" s="158" t="s">
        <v>96</v>
      </c>
      <c r="G1160" s="159">
        <v>645000</v>
      </c>
      <c r="H1160" s="159">
        <v>649279.46</v>
      </c>
      <c r="I1160" s="159">
        <v>649279.46</v>
      </c>
      <c r="J1160" s="159">
        <f t="shared" si="23"/>
        <v>100</v>
      </c>
    </row>
    <row r="1161" spans="1:10" ht="12.75">
      <c r="A1161" s="156">
        <v>1151</v>
      </c>
      <c r="B1161" s="157" t="s">
        <v>560</v>
      </c>
      <c r="C1161" s="158" t="s">
        <v>1126</v>
      </c>
      <c r="D1161" s="158" t="s">
        <v>561</v>
      </c>
      <c r="E1161" s="158"/>
      <c r="F1161" s="158"/>
      <c r="G1161" s="159">
        <v>35831200</v>
      </c>
      <c r="H1161" s="159">
        <v>35607348.8</v>
      </c>
      <c r="I1161" s="159">
        <f>+I1162</f>
        <v>35518748.8</v>
      </c>
      <c r="J1161" s="159">
        <f t="shared" si="23"/>
        <v>99.75117495970383</v>
      </c>
    </row>
    <row r="1162" spans="1:10" ht="38.25">
      <c r="A1162" s="156">
        <v>1152</v>
      </c>
      <c r="B1162" s="157" t="s">
        <v>760</v>
      </c>
      <c r="C1162" s="158" t="s">
        <v>1126</v>
      </c>
      <c r="D1162" s="158" t="s">
        <v>561</v>
      </c>
      <c r="E1162" s="158" t="s">
        <v>761</v>
      </c>
      <c r="F1162" s="158"/>
      <c r="G1162" s="159">
        <v>35831200</v>
      </c>
      <c r="H1162" s="159">
        <v>35607348.8</v>
      </c>
      <c r="I1162" s="159">
        <f>+I1163+I1167</f>
        <v>35518748.8</v>
      </c>
      <c r="J1162" s="159">
        <f t="shared" si="23"/>
        <v>99.75117495970383</v>
      </c>
    </row>
    <row r="1163" spans="1:10" ht="25.5">
      <c r="A1163" s="156">
        <v>1153</v>
      </c>
      <c r="B1163" s="157" t="s">
        <v>97</v>
      </c>
      <c r="C1163" s="158" t="s">
        <v>1126</v>
      </c>
      <c r="D1163" s="158" t="s">
        <v>561</v>
      </c>
      <c r="E1163" s="158" t="s">
        <v>98</v>
      </c>
      <c r="F1163" s="158"/>
      <c r="G1163" s="159">
        <v>35761800</v>
      </c>
      <c r="H1163" s="159">
        <v>35607348.8</v>
      </c>
      <c r="I1163" s="159">
        <f>+I1164</f>
        <v>35518748.8</v>
      </c>
      <c r="J1163" s="159">
        <f aca="true" t="shared" si="26" ref="J1163:J1190">+I1163/H1163*100</f>
        <v>99.75117495970383</v>
      </c>
    </row>
    <row r="1164" spans="1:10" ht="127.5">
      <c r="A1164" s="156">
        <v>1154</v>
      </c>
      <c r="B1164" s="161" t="s">
        <v>99</v>
      </c>
      <c r="C1164" s="158" t="s">
        <v>1126</v>
      </c>
      <c r="D1164" s="158" t="s">
        <v>561</v>
      </c>
      <c r="E1164" s="158" t="s">
        <v>100</v>
      </c>
      <c r="F1164" s="158"/>
      <c r="G1164" s="159">
        <v>35761800</v>
      </c>
      <c r="H1164" s="159">
        <v>35607348.8</v>
      </c>
      <c r="I1164" s="159">
        <f>+I1165</f>
        <v>35518748.8</v>
      </c>
      <c r="J1164" s="159">
        <f t="shared" si="26"/>
        <v>99.75117495970383</v>
      </c>
    </row>
    <row r="1165" spans="1:10" ht="38.25">
      <c r="A1165" s="156">
        <v>1155</v>
      </c>
      <c r="B1165" s="157" t="s">
        <v>698</v>
      </c>
      <c r="C1165" s="158" t="s">
        <v>1126</v>
      </c>
      <c r="D1165" s="158" t="s">
        <v>561</v>
      </c>
      <c r="E1165" s="158" t="s">
        <v>100</v>
      </c>
      <c r="F1165" s="158" t="s">
        <v>1140</v>
      </c>
      <c r="G1165" s="159">
        <v>35761800</v>
      </c>
      <c r="H1165" s="159">
        <v>35607348.8</v>
      </c>
      <c r="I1165" s="159">
        <f>+I1166</f>
        <v>35518748.8</v>
      </c>
      <c r="J1165" s="159">
        <f t="shared" si="26"/>
        <v>99.75117495970383</v>
      </c>
    </row>
    <row r="1166" spans="1:10" ht="12.75">
      <c r="A1166" s="156">
        <v>1156</v>
      </c>
      <c r="B1166" s="157" t="s">
        <v>699</v>
      </c>
      <c r="C1166" s="158" t="s">
        <v>1126</v>
      </c>
      <c r="D1166" s="158" t="s">
        <v>561</v>
      </c>
      <c r="E1166" s="158" t="s">
        <v>100</v>
      </c>
      <c r="F1166" s="158" t="s">
        <v>1141</v>
      </c>
      <c r="G1166" s="159">
        <v>35761800</v>
      </c>
      <c r="H1166" s="159">
        <v>35607348.8</v>
      </c>
      <c r="I1166" s="159">
        <v>35518748.8</v>
      </c>
      <c r="J1166" s="159">
        <f t="shared" si="26"/>
        <v>99.75117495970383</v>
      </c>
    </row>
    <row r="1167" spans="1:10" ht="12.75">
      <c r="A1167" s="156">
        <v>1157</v>
      </c>
      <c r="B1167" s="157" t="s">
        <v>762</v>
      </c>
      <c r="C1167" s="158" t="s">
        <v>1126</v>
      </c>
      <c r="D1167" s="158" t="s">
        <v>561</v>
      </c>
      <c r="E1167" s="158" t="s">
        <v>763</v>
      </c>
      <c r="F1167" s="158"/>
      <c r="G1167" s="159">
        <v>69400</v>
      </c>
      <c r="H1167" s="159">
        <v>0</v>
      </c>
      <c r="I1167" s="159">
        <f>+I1168</f>
        <v>0</v>
      </c>
      <c r="J1167" s="159">
        <v>0</v>
      </c>
    </row>
    <row r="1168" spans="1:10" ht="178.5">
      <c r="A1168" s="156">
        <v>1158</v>
      </c>
      <c r="B1168" s="161" t="s">
        <v>764</v>
      </c>
      <c r="C1168" s="158" t="s">
        <v>1126</v>
      </c>
      <c r="D1168" s="158" t="s">
        <v>561</v>
      </c>
      <c r="E1168" s="158" t="s">
        <v>765</v>
      </c>
      <c r="F1168" s="158"/>
      <c r="G1168" s="159">
        <v>69400</v>
      </c>
      <c r="H1168" s="159">
        <v>0</v>
      </c>
      <c r="I1168" s="159">
        <f>+I1169</f>
        <v>0</v>
      </c>
      <c r="J1168" s="159">
        <v>0</v>
      </c>
    </row>
    <row r="1169" spans="1:10" ht="38.25">
      <c r="A1169" s="156">
        <v>1159</v>
      </c>
      <c r="B1169" s="157" t="s">
        <v>698</v>
      </c>
      <c r="C1169" s="158" t="s">
        <v>1126</v>
      </c>
      <c r="D1169" s="158" t="s">
        <v>561</v>
      </c>
      <c r="E1169" s="158" t="s">
        <v>765</v>
      </c>
      <c r="F1169" s="158" t="s">
        <v>1140</v>
      </c>
      <c r="G1169" s="159">
        <v>69400</v>
      </c>
      <c r="H1169" s="159">
        <v>0</v>
      </c>
      <c r="I1169" s="159">
        <f>+I1170</f>
        <v>0</v>
      </c>
      <c r="J1169" s="159">
        <v>0</v>
      </c>
    </row>
    <row r="1170" spans="1:10" ht="12.75">
      <c r="A1170" s="156">
        <v>1160</v>
      </c>
      <c r="B1170" s="157" t="s">
        <v>699</v>
      </c>
      <c r="C1170" s="158" t="s">
        <v>1126</v>
      </c>
      <c r="D1170" s="158" t="s">
        <v>561</v>
      </c>
      <c r="E1170" s="158" t="s">
        <v>765</v>
      </c>
      <c r="F1170" s="158" t="s">
        <v>1141</v>
      </c>
      <c r="G1170" s="159">
        <v>69400</v>
      </c>
      <c r="H1170" s="159">
        <v>0</v>
      </c>
      <c r="I1170" s="159">
        <v>0</v>
      </c>
      <c r="J1170" s="159">
        <v>0</v>
      </c>
    </row>
    <row r="1171" spans="1:10" ht="12.75">
      <c r="A1171" s="156">
        <v>1161</v>
      </c>
      <c r="B1171" s="157" t="s">
        <v>562</v>
      </c>
      <c r="C1171" s="158" t="s">
        <v>1126</v>
      </c>
      <c r="D1171" s="158" t="s">
        <v>563</v>
      </c>
      <c r="E1171" s="158"/>
      <c r="F1171" s="158"/>
      <c r="G1171" s="159">
        <v>197200</v>
      </c>
      <c r="H1171" s="159">
        <v>190440</v>
      </c>
      <c r="I1171" s="159">
        <f>+I1172</f>
        <v>190440</v>
      </c>
      <c r="J1171" s="159">
        <f t="shared" si="26"/>
        <v>100</v>
      </c>
    </row>
    <row r="1172" spans="1:10" ht="38.25">
      <c r="A1172" s="156">
        <v>1162</v>
      </c>
      <c r="B1172" s="157" t="s">
        <v>760</v>
      </c>
      <c r="C1172" s="158" t="s">
        <v>1126</v>
      </c>
      <c r="D1172" s="158" t="s">
        <v>563</v>
      </c>
      <c r="E1172" s="158" t="s">
        <v>761</v>
      </c>
      <c r="F1172" s="158"/>
      <c r="G1172" s="159">
        <v>197200</v>
      </c>
      <c r="H1172" s="159">
        <v>190440</v>
      </c>
      <c r="I1172" s="159">
        <f>+I1173</f>
        <v>190440</v>
      </c>
      <c r="J1172" s="159">
        <f t="shared" si="26"/>
        <v>100</v>
      </c>
    </row>
    <row r="1173" spans="1:10" ht="25.5">
      <c r="A1173" s="156">
        <v>1163</v>
      </c>
      <c r="B1173" s="157" t="s">
        <v>101</v>
      </c>
      <c r="C1173" s="158" t="s">
        <v>1126</v>
      </c>
      <c r="D1173" s="158" t="s">
        <v>563</v>
      </c>
      <c r="E1173" s="158" t="s">
        <v>102</v>
      </c>
      <c r="F1173" s="158"/>
      <c r="G1173" s="159">
        <v>197200</v>
      </c>
      <c r="H1173" s="159">
        <v>190440</v>
      </c>
      <c r="I1173" s="159">
        <f>+I1174+I1177</f>
        <v>190440</v>
      </c>
      <c r="J1173" s="159">
        <f t="shared" si="26"/>
        <v>100</v>
      </c>
    </row>
    <row r="1174" spans="1:10" ht="102">
      <c r="A1174" s="156">
        <v>1164</v>
      </c>
      <c r="B1174" s="161" t="s">
        <v>103</v>
      </c>
      <c r="C1174" s="158" t="s">
        <v>1126</v>
      </c>
      <c r="D1174" s="158" t="s">
        <v>563</v>
      </c>
      <c r="E1174" s="158" t="s">
        <v>104</v>
      </c>
      <c r="F1174" s="158"/>
      <c r="G1174" s="159">
        <v>197200</v>
      </c>
      <c r="H1174" s="159">
        <v>0</v>
      </c>
      <c r="I1174" s="159">
        <f>+I1175</f>
        <v>0</v>
      </c>
      <c r="J1174" s="159">
        <v>0</v>
      </c>
    </row>
    <row r="1175" spans="1:10" ht="25.5">
      <c r="A1175" s="156">
        <v>1165</v>
      </c>
      <c r="B1175" s="157" t="s">
        <v>600</v>
      </c>
      <c r="C1175" s="158" t="s">
        <v>1126</v>
      </c>
      <c r="D1175" s="158" t="s">
        <v>563</v>
      </c>
      <c r="E1175" s="158" t="s">
        <v>104</v>
      </c>
      <c r="F1175" s="158" t="s">
        <v>601</v>
      </c>
      <c r="G1175" s="159">
        <v>197200</v>
      </c>
      <c r="H1175" s="159">
        <v>0</v>
      </c>
      <c r="I1175" s="159">
        <f>+I1176</f>
        <v>0</v>
      </c>
      <c r="J1175" s="159">
        <v>0</v>
      </c>
    </row>
    <row r="1176" spans="1:10" ht="38.25">
      <c r="A1176" s="156">
        <v>1166</v>
      </c>
      <c r="B1176" s="157" t="s">
        <v>602</v>
      </c>
      <c r="C1176" s="158" t="s">
        <v>1126</v>
      </c>
      <c r="D1176" s="158" t="s">
        <v>563</v>
      </c>
      <c r="E1176" s="158" t="s">
        <v>104</v>
      </c>
      <c r="F1176" s="158" t="s">
        <v>603</v>
      </c>
      <c r="G1176" s="159">
        <v>197200</v>
      </c>
      <c r="H1176" s="159">
        <v>0</v>
      </c>
      <c r="I1176" s="159">
        <v>0</v>
      </c>
      <c r="J1176" s="159">
        <v>0</v>
      </c>
    </row>
    <row r="1177" spans="1:10" ht="102">
      <c r="A1177" s="156">
        <v>1167</v>
      </c>
      <c r="B1177" s="161" t="s">
        <v>105</v>
      </c>
      <c r="C1177" s="158" t="s">
        <v>1126</v>
      </c>
      <c r="D1177" s="158" t="s">
        <v>563</v>
      </c>
      <c r="E1177" s="158" t="s">
        <v>106</v>
      </c>
      <c r="F1177" s="158"/>
      <c r="G1177" s="159">
        <v>0</v>
      </c>
      <c r="H1177" s="159">
        <v>190440</v>
      </c>
      <c r="I1177" s="159">
        <f>+I1178</f>
        <v>190440</v>
      </c>
      <c r="J1177" s="159">
        <f t="shared" si="26"/>
        <v>100</v>
      </c>
    </row>
    <row r="1178" spans="1:10" ht="25.5">
      <c r="A1178" s="156">
        <v>1168</v>
      </c>
      <c r="B1178" s="157" t="s">
        <v>600</v>
      </c>
      <c r="C1178" s="158" t="s">
        <v>1126</v>
      </c>
      <c r="D1178" s="158" t="s">
        <v>563</v>
      </c>
      <c r="E1178" s="158" t="s">
        <v>106</v>
      </c>
      <c r="F1178" s="158" t="s">
        <v>601</v>
      </c>
      <c r="G1178" s="159">
        <v>0</v>
      </c>
      <c r="H1178" s="159">
        <v>190440</v>
      </c>
      <c r="I1178" s="159">
        <f>+I1179</f>
        <v>190440</v>
      </c>
      <c r="J1178" s="159">
        <f t="shared" si="26"/>
        <v>100</v>
      </c>
    </row>
    <row r="1179" spans="1:10" ht="38.25">
      <c r="A1179" s="156">
        <v>1169</v>
      </c>
      <c r="B1179" s="157" t="s">
        <v>602</v>
      </c>
      <c r="C1179" s="158" t="s">
        <v>1126</v>
      </c>
      <c r="D1179" s="158" t="s">
        <v>563</v>
      </c>
      <c r="E1179" s="158" t="s">
        <v>106</v>
      </c>
      <c r="F1179" s="158" t="s">
        <v>603</v>
      </c>
      <c r="G1179" s="159">
        <v>0</v>
      </c>
      <c r="H1179" s="159">
        <v>190440</v>
      </c>
      <c r="I1179" s="159">
        <v>190440</v>
      </c>
      <c r="J1179" s="159">
        <f t="shared" si="26"/>
        <v>100</v>
      </c>
    </row>
    <row r="1180" spans="1:10" ht="12.75">
      <c r="A1180" s="156">
        <v>1170</v>
      </c>
      <c r="B1180" s="157" t="s">
        <v>566</v>
      </c>
      <c r="C1180" s="158" t="s">
        <v>1126</v>
      </c>
      <c r="D1180" s="158" t="s">
        <v>567</v>
      </c>
      <c r="E1180" s="158"/>
      <c r="F1180" s="158"/>
      <c r="G1180" s="159">
        <v>16450500</v>
      </c>
      <c r="H1180" s="159">
        <v>16450500</v>
      </c>
      <c r="I1180" s="159">
        <f>+I1181</f>
        <v>16383963.34</v>
      </c>
      <c r="J1180" s="159">
        <f t="shared" si="26"/>
        <v>99.59553411750403</v>
      </c>
    </row>
    <row r="1181" spans="1:10" ht="38.25">
      <c r="A1181" s="156">
        <v>1171</v>
      </c>
      <c r="B1181" s="157" t="s">
        <v>760</v>
      </c>
      <c r="C1181" s="158" t="s">
        <v>1126</v>
      </c>
      <c r="D1181" s="158" t="s">
        <v>567</v>
      </c>
      <c r="E1181" s="158" t="s">
        <v>761</v>
      </c>
      <c r="F1181" s="158"/>
      <c r="G1181" s="159">
        <v>16450500</v>
      </c>
      <c r="H1181" s="159">
        <v>16450500</v>
      </c>
      <c r="I1181" s="159">
        <f>+I1182</f>
        <v>16383963.34</v>
      </c>
      <c r="J1181" s="159">
        <f t="shared" si="26"/>
        <v>99.59553411750403</v>
      </c>
    </row>
    <row r="1182" spans="1:10" ht="25.5">
      <c r="A1182" s="156">
        <v>1172</v>
      </c>
      <c r="B1182" s="157" t="s">
        <v>182</v>
      </c>
      <c r="C1182" s="158" t="s">
        <v>1126</v>
      </c>
      <c r="D1182" s="158" t="s">
        <v>567</v>
      </c>
      <c r="E1182" s="158" t="s">
        <v>92</v>
      </c>
      <c r="F1182" s="158"/>
      <c r="G1182" s="159">
        <v>16450500</v>
      </c>
      <c r="H1182" s="159">
        <v>16450500</v>
      </c>
      <c r="I1182" s="159">
        <f>+I1183</f>
        <v>16383963.34</v>
      </c>
      <c r="J1182" s="159">
        <f t="shared" si="26"/>
        <v>99.59553411750403</v>
      </c>
    </row>
    <row r="1183" spans="1:10" ht="165.75">
      <c r="A1183" s="156">
        <v>1173</v>
      </c>
      <c r="B1183" s="161" t="s">
        <v>107</v>
      </c>
      <c r="C1183" s="158" t="s">
        <v>1126</v>
      </c>
      <c r="D1183" s="158" t="s">
        <v>567</v>
      </c>
      <c r="E1183" s="158" t="s">
        <v>108</v>
      </c>
      <c r="F1183" s="158"/>
      <c r="G1183" s="159">
        <v>16450500</v>
      </c>
      <c r="H1183" s="159">
        <v>16450500</v>
      </c>
      <c r="I1183" s="159">
        <f>+I1184+I1186+I1188</f>
        <v>16383963.34</v>
      </c>
      <c r="J1183" s="159">
        <f t="shared" si="26"/>
        <v>99.59553411750403</v>
      </c>
    </row>
    <row r="1184" spans="1:10" ht="63.75">
      <c r="A1184" s="156">
        <v>1174</v>
      </c>
      <c r="B1184" s="157" t="s">
        <v>593</v>
      </c>
      <c r="C1184" s="158" t="s">
        <v>1126</v>
      </c>
      <c r="D1184" s="158" t="s">
        <v>567</v>
      </c>
      <c r="E1184" s="158" t="s">
        <v>108</v>
      </c>
      <c r="F1184" s="158" t="s">
        <v>1174</v>
      </c>
      <c r="G1184" s="159">
        <v>13789940</v>
      </c>
      <c r="H1184" s="159">
        <v>13784977.42</v>
      </c>
      <c r="I1184" s="159">
        <f>+I1185</f>
        <v>13773590.89</v>
      </c>
      <c r="J1184" s="159">
        <f t="shared" si="26"/>
        <v>99.91739899418711</v>
      </c>
    </row>
    <row r="1185" spans="1:10" ht="25.5">
      <c r="A1185" s="156">
        <v>1175</v>
      </c>
      <c r="B1185" s="157" t="s">
        <v>594</v>
      </c>
      <c r="C1185" s="158" t="s">
        <v>1126</v>
      </c>
      <c r="D1185" s="158" t="s">
        <v>567</v>
      </c>
      <c r="E1185" s="158" t="s">
        <v>108</v>
      </c>
      <c r="F1185" s="158" t="s">
        <v>854</v>
      </c>
      <c r="G1185" s="159">
        <v>13789940</v>
      </c>
      <c r="H1185" s="159">
        <v>13784977.42</v>
      </c>
      <c r="I1185" s="159">
        <v>13773590.89</v>
      </c>
      <c r="J1185" s="159">
        <f t="shared" si="26"/>
        <v>99.91739899418711</v>
      </c>
    </row>
    <row r="1186" spans="1:10" ht="25.5">
      <c r="A1186" s="156">
        <v>1176</v>
      </c>
      <c r="B1186" s="157" t="s">
        <v>600</v>
      </c>
      <c r="C1186" s="158" t="s">
        <v>1126</v>
      </c>
      <c r="D1186" s="158" t="s">
        <v>567</v>
      </c>
      <c r="E1186" s="158" t="s">
        <v>108</v>
      </c>
      <c r="F1186" s="158" t="s">
        <v>601</v>
      </c>
      <c r="G1186" s="159">
        <v>2654060</v>
      </c>
      <c r="H1186" s="159">
        <v>2663984.99</v>
      </c>
      <c r="I1186" s="159">
        <f>+I1187</f>
        <v>2608834.86</v>
      </c>
      <c r="J1186" s="159">
        <f t="shared" si="26"/>
        <v>97.92978826055622</v>
      </c>
    </row>
    <row r="1187" spans="1:10" ht="38.25">
      <c r="A1187" s="156">
        <v>1177</v>
      </c>
      <c r="B1187" s="157" t="s">
        <v>602</v>
      </c>
      <c r="C1187" s="158" t="s">
        <v>1126</v>
      </c>
      <c r="D1187" s="158" t="s">
        <v>567</v>
      </c>
      <c r="E1187" s="158" t="s">
        <v>108</v>
      </c>
      <c r="F1187" s="158" t="s">
        <v>603</v>
      </c>
      <c r="G1187" s="159">
        <v>2654060</v>
      </c>
      <c r="H1187" s="159">
        <v>2663984.99</v>
      </c>
      <c r="I1187" s="159">
        <v>2608834.86</v>
      </c>
      <c r="J1187" s="159">
        <f t="shared" si="26"/>
        <v>97.92978826055622</v>
      </c>
    </row>
    <row r="1188" spans="1:10" ht="12.75">
      <c r="A1188" s="156">
        <v>1178</v>
      </c>
      <c r="B1188" s="157" t="s">
        <v>606</v>
      </c>
      <c r="C1188" s="158" t="s">
        <v>1126</v>
      </c>
      <c r="D1188" s="158" t="s">
        <v>567</v>
      </c>
      <c r="E1188" s="158" t="s">
        <v>108</v>
      </c>
      <c r="F1188" s="158" t="s">
        <v>1131</v>
      </c>
      <c r="G1188" s="159">
        <v>6500</v>
      </c>
      <c r="H1188" s="159">
        <v>1537.59</v>
      </c>
      <c r="I1188" s="159">
        <f>+I1189</f>
        <v>1537.59</v>
      </c>
      <c r="J1188" s="159">
        <f t="shared" si="26"/>
        <v>100</v>
      </c>
    </row>
    <row r="1189" spans="1:10" ht="12.75">
      <c r="A1189" s="156">
        <v>1179</v>
      </c>
      <c r="B1189" s="157" t="s">
        <v>609</v>
      </c>
      <c r="C1189" s="158" t="s">
        <v>1126</v>
      </c>
      <c r="D1189" s="158" t="s">
        <v>567</v>
      </c>
      <c r="E1189" s="158" t="s">
        <v>108</v>
      </c>
      <c r="F1189" s="158" t="s">
        <v>610</v>
      </c>
      <c r="G1189" s="159">
        <v>6500</v>
      </c>
      <c r="H1189" s="159">
        <v>1537.59</v>
      </c>
      <c r="I1189" s="159">
        <v>1537.59</v>
      </c>
      <c r="J1189" s="159">
        <f t="shared" si="26"/>
        <v>100</v>
      </c>
    </row>
    <row r="1190" spans="1:10" ht="12.75">
      <c r="A1190" s="156">
        <v>1180</v>
      </c>
      <c r="B1190" s="162" t="s">
        <v>576</v>
      </c>
      <c r="C1190" s="162"/>
      <c r="D1190" s="162"/>
      <c r="E1190" s="162"/>
      <c r="F1190" s="162"/>
      <c r="G1190" s="163">
        <f>+G11+G155+G172+G423+G495+G505+G551+G681+G821+G884+G953+G972+G1124+G1146</f>
        <v>912788200</v>
      </c>
      <c r="H1190" s="163">
        <f>+H11+H155+H172+H423+H495+H505+H551+H681+H821+H884+H953+H972+H1124+H1146</f>
        <v>1037843973.73</v>
      </c>
      <c r="I1190" s="163">
        <f>+I11+I155+I172+I423+I495+I505+I551+I681+I821+I884+I953+I972+I1124+I1146</f>
        <v>1002789390.05</v>
      </c>
      <c r="J1190" s="164">
        <f t="shared" si="26"/>
        <v>96.62236477088032</v>
      </c>
    </row>
  </sheetData>
  <mergeCells count="18">
    <mergeCell ref="I8:I9"/>
    <mergeCell ref="J8:J9"/>
    <mergeCell ref="E8:E9"/>
    <mergeCell ref="F8:F9"/>
    <mergeCell ref="G8:G9"/>
    <mergeCell ref="H8:H9"/>
    <mergeCell ref="A8:A9"/>
    <mergeCell ref="B8:B9"/>
    <mergeCell ref="C8:C9"/>
    <mergeCell ref="D8:D9"/>
    <mergeCell ref="H5:J5"/>
    <mergeCell ref="B6:I6"/>
    <mergeCell ref="B7:C7"/>
    <mergeCell ref="I7:J7"/>
    <mergeCell ref="H1:J1"/>
    <mergeCell ref="H2:J2"/>
    <mergeCell ref="H3:J3"/>
    <mergeCell ref="H4:J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1505"/>
  <sheetViews>
    <sheetView workbookViewId="0" topLeftCell="A1">
      <selection activeCell="D5" sqref="D5"/>
    </sheetView>
  </sheetViews>
  <sheetFormatPr defaultColWidth="9.00390625" defaultRowHeight="12.75"/>
  <cols>
    <col min="1" max="1" width="4.875" style="0" customWidth="1"/>
    <col min="2" max="2" width="56.625" style="0" customWidth="1"/>
    <col min="3" max="3" width="11.125" style="0" customWidth="1"/>
    <col min="4" max="4" width="7.625" style="0" customWidth="1"/>
    <col min="5" max="5" width="8.25390625" style="0" customWidth="1"/>
    <col min="6" max="6" width="13.625" style="0" customWidth="1"/>
    <col min="7" max="7" width="14.75390625" style="0" customWidth="1"/>
    <col min="8" max="8" width="14.25390625" style="0" customWidth="1"/>
    <col min="9" max="9" width="9.75390625" style="0" customWidth="1"/>
  </cols>
  <sheetData>
    <row r="1" spans="2:9" ht="12.75">
      <c r="B1" s="133"/>
      <c r="C1" s="134"/>
      <c r="D1" s="135"/>
      <c r="E1" s="135"/>
      <c r="F1" s="137" t="s">
        <v>109</v>
      </c>
      <c r="G1" s="137"/>
      <c r="H1" s="137"/>
      <c r="I1" s="137"/>
    </row>
    <row r="2" spans="2:9" ht="12.75">
      <c r="B2" s="138"/>
      <c r="C2" s="139"/>
      <c r="D2" s="140"/>
      <c r="E2" s="140"/>
      <c r="F2" s="137" t="s">
        <v>1107</v>
      </c>
      <c r="G2" s="137"/>
      <c r="H2" s="137"/>
      <c r="I2" s="137"/>
    </row>
    <row r="3" spans="6:9" ht="12.75" customHeight="1">
      <c r="F3" s="137" t="s">
        <v>1108</v>
      </c>
      <c r="G3" s="137"/>
      <c r="H3" s="137"/>
      <c r="I3" s="137"/>
    </row>
    <row r="4" spans="6:9" ht="12.75" customHeight="1">
      <c r="F4" s="165" t="s">
        <v>1144</v>
      </c>
      <c r="G4" s="165"/>
      <c r="H4" s="165"/>
      <c r="I4" s="165"/>
    </row>
    <row r="5" spans="2:7" ht="19.5" customHeight="1">
      <c r="B5" s="143"/>
      <c r="C5" s="144"/>
      <c r="D5" s="144"/>
      <c r="E5" s="144"/>
      <c r="F5" s="144"/>
      <c r="G5" s="144"/>
    </row>
    <row r="6" spans="2:8" ht="42.75" customHeight="1">
      <c r="B6" s="166" t="s">
        <v>110</v>
      </c>
      <c r="C6" s="166"/>
      <c r="D6" s="166"/>
      <c r="E6" s="166"/>
      <c r="F6" s="166"/>
      <c r="G6" s="166"/>
      <c r="H6" s="166"/>
    </row>
    <row r="7" spans="2:9" ht="13.5" customHeight="1">
      <c r="B7" s="147"/>
      <c r="C7" s="147"/>
      <c r="D7" s="148"/>
      <c r="H7" s="167" t="s">
        <v>1092</v>
      </c>
      <c r="I7" s="167"/>
    </row>
    <row r="8" spans="1:9" ht="18" customHeight="1">
      <c r="A8" s="150" t="s">
        <v>1112</v>
      </c>
      <c r="B8" s="151" t="s">
        <v>580</v>
      </c>
      <c r="C8" s="151" t="s">
        <v>582</v>
      </c>
      <c r="D8" s="151" t="s">
        <v>583</v>
      </c>
      <c r="E8" s="151" t="s">
        <v>485</v>
      </c>
      <c r="F8" s="151" t="s">
        <v>486</v>
      </c>
      <c r="G8" s="151" t="s">
        <v>111</v>
      </c>
      <c r="H8" s="151" t="s">
        <v>1097</v>
      </c>
      <c r="I8" s="151" t="s">
        <v>112</v>
      </c>
    </row>
    <row r="9" spans="1:9" ht="18" customHeight="1">
      <c r="A9" s="150"/>
      <c r="B9" s="151"/>
      <c r="C9" s="151"/>
      <c r="D9" s="151"/>
      <c r="E9" s="151"/>
      <c r="F9" s="151"/>
      <c r="G9" s="151"/>
      <c r="H9" s="151"/>
      <c r="I9" s="151"/>
    </row>
    <row r="10" spans="1:9" ht="12.75">
      <c r="A10" s="168"/>
      <c r="B10" s="169" t="s">
        <v>1058</v>
      </c>
      <c r="C10" s="169" t="s">
        <v>1059</v>
      </c>
      <c r="D10" s="169" t="s">
        <v>489</v>
      </c>
      <c r="E10" s="169" t="s">
        <v>490</v>
      </c>
      <c r="F10" s="169" t="s">
        <v>491</v>
      </c>
      <c r="G10" s="169" t="s">
        <v>584</v>
      </c>
      <c r="H10" s="169"/>
      <c r="I10" s="169"/>
    </row>
    <row r="11" spans="1:9" ht="36">
      <c r="A11" s="156">
        <v>1</v>
      </c>
      <c r="B11" s="170" t="s">
        <v>692</v>
      </c>
      <c r="C11" s="171" t="s">
        <v>693</v>
      </c>
      <c r="D11" s="171"/>
      <c r="E11" s="171"/>
      <c r="F11" s="172">
        <v>595209000</v>
      </c>
      <c r="G11" s="172">
        <v>642672353.51</v>
      </c>
      <c r="H11" s="172">
        <f>+H12+H246+H311+H327+H235</f>
        <v>628217936.8000001</v>
      </c>
      <c r="I11" s="172">
        <f aca="true" t="shared" si="0" ref="I11:I74">+H11/G11*100</f>
        <v>97.75088867117807</v>
      </c>
    </row>
    <row r="12" spans="1:9" ht="24">
      <c r="A12" s="156">
        <v>2</v>
      </c>
      <c r="B12" s="170" t="s">
        <v>694</v>
      </c>
      <c r="C12" s="171" t="s">
        <v>695</v>
      </c>
      <c r="D12" s="171"/>
      <c r="E12" s="171"/>
      <c r="F12" s="172">
        <v>547705206.7</v>
      </c>
      <c r="G12" s="172">
        <v>574617757.12</v>
      </c>
      <c r="H12" s="172">
        <f>+H13+H25+H37+H42+H51+H59+H67+H78+H86+H92+H100+H108+H116+H124+H132+H137+H145+H153+H161+H169+H177+H182+H187+H192+H194+H202+H207+H212+H217+H225+H230</f>
        <v>560928234.6</v>
      </c>
      <c r="I12" s="172">
        <f t="shared" si="0"/>
        <v>97.61762974597022</v>
      </c>
    </row>
    <row r="13" spans="1:9" ht="60">
      <c r="A13" s="156">
        <v>3</v>
      </c>
      <c r="B13" s="173" t="s">
        <v>696</v>
      </c>
      <c r="C13" s="171" t="s">
        <v>697</v>
      </c>
      <c r="D13" s="171"/>
      <c r="E13" s="171"/>
      <c r="F13" s="172">
        <v>34692736</v>
      </c>
      <c r="G13" s="172">
        <v>31531457.35</v>
      </c>
      <c r="H13" s="172">
        <f>+H14</f>
        <v>30988419.09</v>
      </c>
      <c r="I13" s="172">
        <f t="shared" si="0"/>
        <v>98.2777888951587</v>
      </c>
    </row>
    <row r="14" spans="1:9" ht="24">
      <c r="A14" s="156">
        <v>4</v>
      </c>
      <c r="B14" s="170" t="s">
        <v>698</v>
      </c>
      <c r="C14" s="171" t="s">
        <v>697</v>
      </c>
      <c r="D14" s="171" t="s">
        <v>1140</v>
      </c>
      <c r="E14" s="171"/>
      <c r="F14" s="172">
        <v>34692736</v>
      </c>
      <c r="G14" s="172">
        <v>31531457.35</v>
      </c>
      <c r="H14" s="172">
        <f>+H15+H20</f>
        <v>30988419.09</v>
      </c>
      <c r="I14" s="172">
        <f t="shared" si="0"/>
        <v>98.2777888951587</v>
      </c>
    </row>
    <row r="15" spans="1:9" ht="12.75">
      <c r="A15" s="156">
        <v>5</v>
      </c>
      <c r="B15" s="170" t="s">
        <v>699</v>
      </c>
      <c r="C15" s="171" t="s">
        <v>697</v>
      </c>
      <c r="D15" s="171" t="s">
        <v>1141</v>
      </c>
      <c r="E15" s="171"/>
      <c r="F15" s="172">
        <v>24164632</v>
      </c>
      <c r="G15" s="172">
        <v>21315526.84</v>
      </c>
      <c r="H15" s="172">
        <f>+H16</f>
        <v>20977885</v>
      </c>
      <c r="I15" s="172">
        <f t="shared" si="0"/>
        <v>98.41598172761842</v>
      </c>
    </row>
    <row r="16" spans="1:9" ht="12.75">
      <c r="A16" s="156">
        <v>6</v>
      </c>
      <c r="B16" s="170" t="s">
        <v>537</v>
      </c>
      <c r="C16" s="171" t="s">
        <v>697</v>
      </c>
      <c r="D16" s="171" t="s">
        <v>1141</v>
      </c>
      <c r="E16" s="171" t="s">
        <v>538</v>
      </c>
      <c r="F16" s="172">
        <v>24164632</v>
      </c>
      <c r="G16" s="172">
        <v>21315526.84</v>
      </c>
      <c r="H16" s="172">
        <f>+H17+H18+H19</f>
        <v>20977885</v>
      </c>
      <c r="I16" s="172">
        <f t="shared" si="0"/>
        <v>98.41598172761842</v>
      </c>
    </row>
    <row r="17" spans="1:9" ht="12.75">
      <c r="A17" s="156">
        <v>7</v>
      </c>
      <c r="B17" s="170" t="s">
        <v>539</v>
      </c>
      <c r="C17" s="171" t="s">
        <v>697</v>
      </c>
      <c r="D17" s="171" t="s">
        <v>1141</v>
      </c>
      <c r="E17" s="171" t="s">
        <v>540</v>
      </c>
      <c r="F17" s="172">
        <v>11959984</v>
      </c>
      <c r="G17" s="172">
        <v>10203676.52</v>
      </c>
      <c r="H17" s="172">
        <v>10000046.85</v>
      </c>
      <c r="I17" s="172">
        <f t="shared" si="0"/>
        <v>98.00435000461971</v>
      </c>
    </row>
    <row r="18" spans="1:9" ht="12.75">
      <c r="A18" s="156">
        <v>8</v>
      </c>
      <c r="B18" s="170" t="s">
        <v>541</v>
      </c>
      <c r="C18" s="171" t="s">
        <v>697</v>
      </c>
      <c r="D18" s="171" t="s">
        <v>1141</v>
      </c>
      <c r="E18" s="171" t="s">
        <v>542</v>
      </c>
      <c r="F18" s="172">
        <v>11553989</v>
      </c>
      <c r="G18" s="172">
        <v>10476011.48</v>
      </c>
      <c r="H18" s="172">
        <v>10342104.3</v>
      </c>
      <c r="I18" s="172">
        <f t="shared" si="0"/>
        <v>98.72177326021793</v>
      </c>
    </row>
    <row r="19" spans="1:9" ht="12.75">
      <c r="A19" s="156">
        <v>9</v>
      </c>
      <c r="B19" s="170" t="s">
        <v>545</v>
      </c>
      <c r="C19" s="171" t="s">
        <v>697</v>
      </c>
      <c r="D19" s="171" t="s">
        <v>1141</v>
      </c>
      <c r="E19" s="171" t="s">
        <v>546</v>
      </c>
      <c r="F19" s="172">
        <v>650659</v>
      </c>
      <c r="G19" s="172">
        <v>635838.84</v>
      </c>
      <c r="H19" s="172">
        <v>635733.85</v>
      </c>
      <c r="I19" s="172">
        <f t="shared" si="0"/>
        <v>99.98348795427471</v>
      </c>
    </row>
    <row r="20" spans="1:9" ht="12.75">
      <c r="A20" s="156">
        <v>10</v>
      </c>
      <c r="B20" s="170" t="s">
        <v>700</v>
      </c>
      <c r="C20" s="171" t="s">
        <v>697</v>
      </c>
      <c r="D20" s="171" t="s">
        <v>701</v>
      </c>
      <c r="E20" s="171"/>
      <c r="F20" s="172">
        <v>10528104</v>
      </c>
      <c r="G20" s="172">
        <v>10215930.51</v>
      </c>
      <c r="H20" s="172">
        <f>+H21</f>
        <v>10010534.09</v>
      </c>
      <c r="I20" s="172">
        <f t="shared" si="0"/>
        <v>97.9894497148454</v>
      </c>
    </row>
    <row r="21" spans="1:9" ht="12.75">
      <c r="A21" s="156">
        <v>11</v>
      </c>
      <c r="B21" s="170" t="s">
        <v>537</v>
      </c>
      <c r="C21" s="171" t="s">
        <v>697</v>
      </c>
      <c r="D21" s="171" t="s">
        <v>701</v>
      </c>
      <c r="E21" s="171" t="s">
        <v>538</v>
      </c>
      <c r="F21" s="172">
        <v>10528104</v>
      </c>
      <c r="G21" s="172">
        <v>10215930.51</v>
      </c>
      <c r="H21" s="172">
        <f>+H22+H23+H24</f>
        <v>10010534.09</v>
      </c>
      <c r="I21" s="172">
        <f t="shared" si="0"/>
        <v>97.9894497148454</v>
      </c>
    </row>
    <row r="22" spans="1:9" ht="12.75">
      <c r="A22" s="156">
        <v>12</v>
      </c>
      <c r="B22" s="170" t="s">
        <v>539</v>
      </c>
      <c r="C22" s="171" t="s">
        <v>697</v>
      </c>
      <c r="D22" s="171" t="s">
        <v>701</v>
      </c>
      <c r="E22" s="171" t="s">
        <v>540</v>
      </c>
      <c r="F22" s="172">
        <v>2902220</v>
      </c>
      <c r="G22" s="172">
        <v>2298798.43</v>
      </c>
      <c r="H22" s="172">
        <v>2197612.03</v>
      </c>
      <c r="I22" s="172">
        <f t="shared" si="0"/>
        <v>95.59829175627198</v>
      </c>
    </row>
    <row r="23" spans="1:9" ht="12.75">
      <c r="A23" s="156">
        <v>13</v>
      </c>
      <c r="B23" s="170" t="s">
        <v>541</v>
      </c>
      <c r="C23" s="171" t="s">
        <v>697</v>
      </c>
      <c r="D23" s="171" t="s">
        <v>701</v>
      </c>
      <c r="E23" s="171" t="s">
        <v>542</v>
      </c>
      <c r="F23" s="172">
        <v>6748190</v>
      </c>
      <c r="G23" s="172">
        <v>6436848.05</v>
      </c>
      <c r="H23" s="172">
        <v>6333446.02</v>
      </c>
      <c r="I23" s="172">
        <f t="shared" si="0"/>
        <v>98.39359218678464</v>
      </c>
    </row>
    <row r="24" spans="1:9" ht="12.75">
      <c r="A24" s="156">
        <v>14</v>
      </c>
      <c r="B24" s="170" t="s">
        <v>543</v>
      </c>
      <c r="C24" s="171" t="s">
        <v>697</v>
      </c>
      <c r="D24" s="171" t="s">
        <v>701</v>
      </c>
      <c r="E24" s="171" t="s">
        <v>544</v>
      </c>
      <c r="F24" s="172">
        <v>877694</v>
      </c>
      <c r="G24" s="172">
        <v>1480284.03</v>
      </c>
      <c r="H24" s="172">
        <v>1479476.04</v>
      </c>
      <c r="I24" s="172">
        <f t="shared" si="0"/>
        <v>99.94541655630778</v>
      </c>
    </row>
    <row r="25" spans="1:9" ht="60">
      <c r="A25" s="156">
        <v>15</v>
      </c>
      <c r="B25" s="173" t="s">
        <v>702</v>
      </c>
      <c r="C25" s="171" t="s">
        <v>703</v>
      </c>
      <c r="D25" s="171"/>
      <c r="E25" s="171"/>
      <c r="F25" s="172">
        <v>0</v>
      </c>
      <c r="G25" s="172">
        <v>2501959</v>
      </c>
      <c r="H25" s="172">
        <f>+H26</f>
        <v>2500439.17</v>
      </c>
      <c r="I25" s="172">
        <f t="shared" si="0"/>
        <v>99.93925440025197</v>
      </c>
    </row>
    <row r="26" spans="1:9" ht="24">
      <c r="A26" s="156">
        <v>16</v>
      </c>
      <c r="B26" s="170" t="s">
        <v>698</v>
      </c>
      <c r="C26" s="171" t="s">
        <v>703</v>
      </c>
      <c r="D26" s="171" t="s">
        <v>1140</v>
      </c>
      <c r="E26" s="171"/>
      <c r="F26" s="172">
        <v>0</v>
      </c>
      <c r="G26" s="172">
        <v>2501959</v>
      </c>
      <c r="H26" s="172">
        <f>+H27+H32</f>
        <v>2500439.17</v>
      </c>
      <c r="I26" s="172">
        <f t="shared" si="0"/>
        <v>99.93925440025197</v>
      </c>
    </row>
    <row r="27" spans="1:9" ht="12.75">
      <c r="A27" s="156">
        <v>17</v>
      </c>
      <c r="B27" s="170" t="s">
        <v>699</v>
      </c>
      <c r="C27" s="171" t="s">
        <v>703</v>
      </c>
      <c r="D27" s="171" t="s">
        <v>1141</v>
      </c>
      <c r="E27" s="171"/>
      <c r="F27" s="172">
        <v>0</v>
      </c>
      <c r="G27" s="172">
        <v>1731093.92</v>
      </c>
      <c r="H27" s="172">
        <f>+H28</f>
        <v>1731091.7899999998</v>
      </c>
      <c r="I27" s="172">
        <f t="shared" si="0"/>
        <v>99.99987695641609</v>
      </c>
    </row>
    <row r="28" spans="1:9" ht="12.75">
      <c r="A28" s="156">
        <v>18</v>
      </c>
      <c r="B28" s="170" t="s">
        <v>537</v>
      </c>
      <c r="C28" s="171" t="s">
        <v>703</v>
      </c>
      <c r="D28" s="171" t="s">
        <v>1141</v>
      </c>
      <c r="E28" s="171" t="s">
        <v>538</v>
      </c>
      <c r="F28" s="172">
        <v>0</v>
      </c>
      <c r="G28" s="172">
        <v>1731093.92</v>
      </c>
      <c r="H28" s="172">
        <f>+H29+H30+H31</f>
        <v>1731091.7899999998</v>
      </c>
      <c r="I28" s="172">
        <f t="shared" si="0"/>
        <v>99.99987695641609</v>
      </c>
    </row>
    <row r="29" spans="1:9" ht="12.75">
      <c r="A29" s="156">
        <v>19</v>
      </c>
      <c r="B29" s="170" t="s">
        <v>539</v>
      </c>
      <c r="C29" s="171" t="s">
        <v>703</v>
      </c>
      <c r="D29" s="171" t="s">
        <v>1141</v>
      </c>
      <c r="E29" s="171" t="s">
        <v>540</v>
      </c>
      <c r="F29" s="172">
        <v>0</v>
      </c>
      <c r="G29" s="172">
        <v>843896.92</v>
      </c>
      <c r="H29" s="172">
        <v>843896.68</v>
      </c>
      <c r="I29" s="172">
        <f t="shared" si="0"/>
        <v>99.99997156050765</v>
      </c>
    </row>
    <row r="30" spans="1:9" ht="12.75">
      <c r="A30" s="156">
        <v>20</v>
      </c>
      <c r="B30" s="170" t="s">
        <v>541</v>
      </c>
      <c r="C30" s="171" t="s">
        <v>703</v>
      </c>
      <c r="D30" s="171" t="s">
        <v>1141</v>
      </c>
      <c r="E30" s="171" t="s">
        <v>542</v>
      </c>
      <c r="F30" s="172">
        <v>0</v>
      </c>
      <c r="G30" s="172">
        <v>840079</v>
      </c>
      <c r="H30" s="172">
        <v>840077.72</v>
      </c>
      <c r="I30" s="172">
        <f t="shared" si="0"/>
        <v>99.99984763337734</v>
      </c>
    </row>
    <row r="31" spans="1:9" ht="12.75">
      <c r="A31" s="156">
        <v>21</v>
      </c>
      <c r="B31" s="170" t="s">
        <v>545</v>
      </c>
      <c r="C31" s="171" t="s">
        <v>703</v>
      </c>
      <c r="D31" s="171" t="s">
        <v>1141</v>
      </c>
      <c r="E31" s="171" t="s">
        <v>546</v>
      </c>
      <c r="F31" s="172">
        <v>0</v>
      </c>
      <c r="G31" s="172">
        <v>47118</v>
      </c>
      <c r="H31" s="172">
        <v>47117.39</v>
      </c>
      <c r="I31" s="172">
        <f t="shared" si="0"/>
        <v>99.99870537798718</v>
      </c>
    </row>
    <row r="32" spans="1:9" ht="12.75">
      <c r="A32" s="156">
        <v>22</v>
      </c>
      <c r="B32" s="170" t="s">
        <v>700</v>
      </c>
      <c r="C32" s="171" t="s">
        <v>703</v>
      </c>
      <c r="D32" s="171" t="s">
        <v>701</v>
      </c>
      <c r="E32" s="171"/>
      <c r="F32" s="172">
        <v>0</v>
      </c>
      <c r="G32" s="172">
        <v>770865.08</v>
      </c>
      <c r="H32" s="172">
        <f>+H33</f>
        <v>769347.38</v>
      </c>
      <c r="I32" s="172">
        <f t="shared" si="0"/>
        <v>99.80311729777668</v>
      </c>
    </row>
    <row r="33" spans="1:9" ht="12.75">
      <c r="A33" s="156">
        <v>23</v>
      </c>
      <c r="B33" s="170" t="s">
        <v>537</v>
      </c>
      <c r="C33" s="171" t="s">
        <v>703</v>
      </c>
      <c r="D33" s="171" t="s">
        <v>701</v>
      </c>
      <c r="E33" s="171" t="s">
        <v>538</v>
      </c>
      <c r="F33" s="172">
        <v>0</v>
      </c>
      <c r="G33" s="172">
        <v>770865.08</v>
      </c>
      <c r="H33" s="172">
        <f>+H34+H35+H36</f>
        <v>769347.38</v>
      </c>
      <c r="I33" s="172">
        <f t="shared" si="0"/>
        <v>99.80311729777668</v>
      </c>
    </row>
    <row r="34" spans="1:9" ht="12.75">
      <c r="A34" s="156">
        <v>24</v>
      </c>
      <c r="B34" s="170" t="s">
        <v>539</v>
      </c>
      <c r="C34" s="171" t="s">
        <v>703</v>
      </c>
      <c r="D34" s="171" t="s">
        <v>701</v>
      </c>
      <c r="E34" s="171" t="s">
        <v>540</v>
      </c>
      <c r="F34" s="172">
        <v>0</v>
      </c>
      <c r="G34" s="172">
        <v>198700</v>
      </c>
      <c r="H34" s="172">
        <v>198700</v>
      </c>
      <c r="I34" s="172">
        <f t="shared" si="0"/>
        <v>100</v>
      </c>
    </row>
    <row r="35" spans="1:9" ht="12.75">
      <c r="A35" s="156">
        <v>25</v>
      </c>
      <c r="B35" s="170" t="s">
        <v>541</v>
      </c>
      <c r="C35" s="171" t="s">
        <v>703</v>
      </c>
      <c r="D35" s="171" t="s">
        <v>701</v>
      </c>
      <c r="E35" s="171" t="s">
        <v>542</v>
      </c>
      <c r="F35" s="172">
        <v>0</v>
      </c>
      <c r="G35" s="172">
        <v>489583</v>
      </c>
      <c r="H35" s="172">
        <v>488065.3</v>
      </c>
      <c r="I35" s="172">
        <f t="shared" si="0"/>
        <v>99.69000149106483</v>
      </c>
    </row>
    <row r="36" spans="1:9" ht="12.75">
      <c r="A36" s="156">
        <v>26</v>
      </c>
      <c r="B36" s="170" t="s">
        <v>543</v>
      </c>
      <c r="C36" s="171" t="s">
        <v>703</v>
      </c>
      <c r="D36" s="171" t="s">
        <v>701</v>
      </c>
      <c r="E36" s="171" t="s">
        <v>544</v>
      </c>
      <c r="F36" s="172">
        <v>0</v>
      </c>
      <c r="G36" s="172">
        <v>82582.08</v>
      </c>
      <c r="H36" s="172">
        <v>82582.08</v>
      </c>
      <c r="I36" s="172">
        <f t="shared" si="0"/>
        <v>100</v>
      </c>
    </row>
    <row r="37" spans="1:9" ht="36">
      <c r="A37" s="156">
        <v>27</v>
      </c>
      <c r="B37" s="170" t="s">
        <v>718</v>
      </c>
      <c r="C37" s="171" t="s">
        <v>719</v>
      </c>
      <c r="D37" s="171"/>
      <c r="E37" s="171"/>
      <c r="F37" s="172">
        <v>42976</v>
      </c>
      <c r="G37" s="172">
        <v>23053.02</v>
      </c>
      <c r="H37" s="172">
        <f>+H38</f>
        <v>23053.02</v>
      </c>
      <c r="I37" s="172">
        <f t="shared" si="0"/>
        <v>100</v>
      </c>
    </row>
    <row r="38" spans="1:9" ht="24">
      <c r="A38" s="156">
        <v>28</v>
      </c>
      <c r="B38" s="170" t="s">
        <v>698</v>
      </c>
      <c r="C38" s="171" t="s">
        <v>719</v>
      </c>
      <c r="D38" s="171" t="s">
        <v>1140</v>
      </c>
      <c r="E38" s="171"/>
      <c r="F38" s="172">
        <v>42976</v>
      </c>
      <c r="G38" s="172">
        <v>23053.02</v>
      </c>
      <c r="H38" s="172">
        <f>+H39</f>
        <v>23053.02</v>
      </c>
      <c r="I38" s="172">
        <f t="shared" si="0"/>
        <v>100</v>
      </c>
    </row>
    <row r="39" spans="1:9" ht="12.75">
      <c r="A39" s="156">
        <v>29</v>
      </c>
      <c r="B39" s="170" t="s">
        <v>699</v>
      </c>
      <c r="C39" s="171" t="s">
        <v>719</v>
      </c>
      <c r="D39" s="171" t="s">
        <v>1141</v>
      </c>
      <c r="E39" s="171"/>
      <c r="F39" s="172">
        <v>42976</v>
      </c>
      <c r="G39" s="172">
        <v>23053.02</v>
      </c>
      <c r="H39" s="172">
        <f>+H40</f>
        <v>23053.02</v>
      </c>
      <c r="I39" s="172">
        <f t="shared" si="0"/>
        <v>100</v>
      </c>
    </row>
    <row r="40" spans="1:9" ht="12.75">
      <c r="A40" s="156">
        <v>30</v>
      </c>
      <c r="B40" s="170" t="s">
        <v>537</v>
      </c>
      <c r="C40" s="171" t="s">
        <v>719</v>
      </c>
      <c r="D40" s="171" t="s">
        <v>1141</v>
      </c>
      <c r="E40" s="171" t="s">
        <v>538</v>
      </c>
      <c r="F40" s="172">
        <v>42976</v>
      </c>
      <c r="G40" s="172">
        <v>23053.02</v>
      </c>
      <c r="H40" s="172">
        <f>+H41</f>
        <v>23053.02</v>
      </c>
      <c r="I40" s="172">
        <f t="shared" si="0"/>
        <v>100</v>
      </c>
    </row>
    <row r="41" spans="1:9" ht="12.75">
      <c r="A41" s="156">
        <v>31</v>
      </c>
      <c r="B41" s="170" t="s">
        <v>541</v>
      </c>
      <c r="C41" s="171" t="s">
        <v>719</v>
      </c>
      <c r="D41" s="171" t="s">
        <v>1141</v>
      </c>
      <c r="E41" s="171" t="s">
        <v>542</v>
      </c>
      <c r="F41" s="172">
        <v>42976</v>
      </c>
      <c r="G41" s="172">
        <v>23053.02</v>
      </c>
      <c r="H41" s="172">
        <v>23053.02</v>
      </c>
      <c r="I41" s="172">
        <f t="shared" si="0"/>
        <v>100</v>
      </c>
    </row>
    <row r="42" spans="1:9" ht="48">
      <c r="A42" s="156">
        <v>32</v>
      </c>
      <c r="B42" s="170" t="s">
        <v>704</v>
      </c>
      <c r="C42" s="171" t="s">
        <v>705</v>
      </c>
      <c r="D42" s="171"/>
      <c r="E42" s="171"/>
      <c r="F42" s="172">
        <v>0</v>
      </c>
      <c r="G42" s="172">
        <v>479360</v>
      </c>
      <c r="H42" s="172">
        <f>+H43</f>
        <v>479359.3</v>
      </c>
      <c r="I42" s="172">
        <f t="shared" si="0"/>
        <v>99.99985397196262</v>
      </c>
    </row>
    <row r="43" spans="1:9" ht="24">
      <c r="A43" s="156">
        <v>33</v>
      </c>
      <c r="B43" s="170" t="s">
        <v>698</v>
      </c>
      <c r="C43" s="171" t="s">
        <v>705</v>
      </c>
      <c r="D43" s="171" t="s">
        <v>1140</v>
      </c>
      <c r="E43" s="171"/>
      <c r="F43" s="172">
        <v>0</v>
      </c>
      <c r="G43" s="172">
        <v>479360</v>
      </c>
      <c r="H43" s="172">
        <f>+H44+H48</f>
        <v>479359.3</v>
      </c>
      <c r="I43" s="172">
        <f t="shared" si="0"/>
        <v>99.99985397196262</v>
      </c>
    </row>
    <row r="44" spans="1:9" ht="12.75">
      <c r="A44" s="156">
        <v>34</v>
      </c>
      <c r="B44" s="170" t="s">
        <v>699</v>
      </c>
      <c r="C44" s="171" t="s">
        <v>705</v>
      </c>
      <c r="D44" s="171" t="s">
        <v>1141</v>
      </c>
      <c r="E44" s="171"/>
      <c r="F44" s="172">
        <v>0</v>
      </c>
      <c r="G44" s="172">
        <v>475003.83</v>
      </c>
      <c r="H44" s="172">
        <f>+H45</f>
        <v>475003.83</v>
      </c>
      <c r="I44" s="172">
        <f t="shared" si="0"/>
        <v>100</v>
      </c>
    </row>
    <row r="45" spans="1:9" ht="12.75">
      <c r="A45" s="156">
        <v>35</v>
      </c>
      <c r="B45" s="170" t="s">
        <v>537</v>
      </c>
      <c r="C45" s="171" t="s">
        <v>705</v>
      </c>
      <c r="D45" s="171" t="s">
        <v>1141</v>
      </c>
      <c r="E45" s="171" t="s">
        <v>538</v>
      </c>
      <c r="F45" s="172">
        <v>0</v>
      </c>
      <c r="G45" s="172">
        <v>475003.83</v>
      </c>
      <c r="H45" s="172">
        <f>+H46+H47</f>
        <v>475003.83</v>
      </c>
      <c r="I45" s="172">
        <f t="shared" si="0"/>
        <v>100</v>
      </c>
    </row>
    <row r="46" spans="1:9" ht="12.75">
      <c r="A46" s="156">
        <v>36</v>
      </c>
      <c r="B46" s="170" t="s">
        <v>539</v>
      </c>
      <c r="C46" s="171" t="s">
        <v>705</v>
      </c>
      <c r="D46" s="171" t="s">
        <v>1141</v>
      </c>
      <c r="E46" s="171" t="s">
        <v>540</v>
      </c>
      <c r="F46" s="172">
        <v>0</v>
      </c>
      <c r="G46" s="172">
        <v>423000</v>
      </c>
      <c r="H46" s="172">
        <v>423000</v>
      </c>
      <c r="I46" s="172">
        <f t="shared" si="0"/>
        <v>100</v>
      </c>
    </row>
    <row r="47" spans="1:9" ht="12.75">
      <c r="A47" s="156">
        <v>37</v>
      </c>
      <c r="B47" s="170" t="s">
        <v>541</v>
      </c>
      <c r="C47" s="171" t="s">
        <v>705</v>
      </c>
      <c r="D47" s="171" t="s">
        <v>1141</v>
      </c>
      <c r="E47" s="171" t="s">
        <v>542</v>
      </c>
      <c r="F47" s="172">
        <v>0</v>
      </c>
      <c r="G47" s="172">
        <v>52003.83</v>
      </c>
      <c r="H47" s="172">
        <f>43200+8803.83</f>
        <v>52003.83</v>
      </c>
      <c r="I47" s="172">
        <f t="shared" si="0"/>
        <v>100</v>
      </c>
    </row>
    <row r="48" spans="1:9" ht="12.75">
      <c r="A48" s="156">
        <v>38</v>
      </c>
      <c r="B48" s="170" t="s">
        <v>700</v>
      </c>
      <c r="C48" s="171" t="s">
        <v>705</v>
      </c>
      <c r="D48" s="171" t="s">
        <v>701</v>
      </c>
      <c r="E48" s="171"/>
      <c r="F48" s="172">
        <v>0</v>
      </c>
      <c r="G48" s="172">
        <v>4356.17</v>
      </c>
      <c r="H48" s="172">
        <f>+H49</f>
        <v>4355.47</v>
      </c>
      <c r="I48" s="172">
        <f t="shared" si="0"/>
        <v>99.98393083832818</v>
      </c>
    </row>
    <row r="49" spans="1:9" ht="12.75">
      <c r="A49" s="156">
        <v>39</v>
      </c>
      <c r="B49" s="170" t="s">
        <v>537</v>
      </c>
      <c r="C49" s="171" t="s">
        <v>705</v>
      </c>
      <c r="D49" s="171" t="s">
        <v>701</v>
      </c>
      <c r="E49" s="171" t="s">
        <v>538</v>
      </c>
      <c r="F49" s="172">
        <v>0</v>
      </c>
      <c r="G49" s="172">
        <v>4356.17</v>
      </c>
      <c r="H49" s="172">
        <f>+H50</f>
        <v>4355.47</v>
      </c>
      <c r="I49" s="172">
        <f t="shared" si="0"/>
        <v>99.98393083832818</v>
      </c>
    </row>
    <row r="50" spans="1:9" ht="12.75">
      <c r="A50" s="156">
        <v>40</v>
      </c>
      <c r="B50" s="170" t="s">
        <v>541</v>
      </c>
      <c r="C50" s="171" t="s">
        <v>705</v>
      </c>
      <c r="D50" s="171" t="s">
        <v>701</v>
      </c>
      <c r="E50" s="171" t="s">
        <v>542</v>
      </c>
      <c r="F50" s="172">
        <v>0</v>
      </c>
      <c r="G50" s="172">
        <v>4356.17</v>
      </c>
      <c r="H50" s="172">
        <v>4355.47</v>
      </c>
      <c r="I50" s="172">
        <f t="shared" si="0"/>
        <v>99.98393083832818</v>
      </c>
    </row>
    <row r="51" spans="1:9" ht="108">
      <c r="A51" s="156">
        <v>41</v>
      </c>
      <c r="B51" s="173" t="s">
        <v>706</v>
      </c>
      <c r="C51" s="171" t="s">
        <v>707</v>
      </c>
      <c r="D51" s="171"/>
      <c r="E51" s="171"/>
      <c r="F51" s="172">
        <v>52687900</v>
      </c>
      <c r="G51" s="172">
        <v>57258200</v>
      </c>
      <c r="H51" s="172">
        <f>+H52</f>
        <v>56130198.03</v>
      </c>
      <c r="I51" s="172">
        <f t="shared" si="0"/>
        <v>98.02997305189474</v>
      </c>
    </row>
    <row r="52" spans="1:9" ht="24">
      <c r="A52" s="156">
        <v>42</v>
      </c>
      <c r="B52" s="170" t="s">
        <v>698</v>
      </c>
      <c r="C52" s="171" t="s">
        <v>707</v>
      </c>
      <c r="D52" s="171" t="s">
        <v>1140</v>
      </c>
      <c r="E52" s="171"/>
      <c r="F52" s="172">
        <v>52687900</v>
      </c>
      <c r="G52" s="172">
        <v>57258200</v>
      </c>
      <c r="H52" s="172">
        <f>+H53+H56</f>
        <v>56130198.03</v>
      </c>
      <c r="I52" s="172">
        <f t="shared" si="0"/>
        <v>98.02997305189474</v>
      </c>
    </row>
    <row r="53" spans="1:9" ht="12.75">
      <c r="A53" s="156">
        <v>43</v>
      </c>
      <c r="B53" s="170" t="s">
        <v>699</v>
      </c>
      <c r="C53" s="171" t="s">
        <v>707</v>
      </c>
      <c r="D53" s="171" t="s">
        <v>1141</v>
      </c>
      <c r="E53" s="171"/>
      <c r="F53" s="172">
        <v>42940320.13</v>
      </c>
      <c r="G53" s="172">
        <v>46756269.13</v>
      </c>
      <c r="H53" s="172">
        <f>+H54</f>
        <v>45866133.46</v>
      </c>
      <c r="I53" s="172">
        <f t="shared" si="0"/>
        <v>98.09622177611072</v>
      </c>
    </row>
    <row r="54" spans="1:9" ht="12.75">
      <c r="A54" s="156">
        <v>44</v>
      </c>
      <c r="B54" s="170" t="s">
        <v>537</v>
      </c>
      <c r="C54" s="171" t="s">
        <v>707</v>
      </c>
      <c r="D54" s="171" t="s">
        <v>1141</v>
      </c>
      <c r="E54" s="171" t="s">
        <v>538</v>
      </c>
      <c r="F54" s="172">
        <v>42940320.13</v>
      </c>
      <c r="G54" s="172">
        <v>46756269.13</v>
      </c>
      <c r="H54" s="172">
        <f>+H55</f>
        <v>45866133.46</v>
      </c>
      <c r="I54" s="172">
        <f t="shared" si="0"/>
        <v>98.09622177611072</v>
      </c>
    </row>
    <row r="55" spans="1:9" ht="12.75">
      <c r="A55" s="156">
        <v>45</v>
      </c>
      <c r="B55" s="170" t="s">
        <v>539</v>
      </c>
      <c r="C55" s="171" t="s">
        <v>707</v>
      </c>
      <c r="D55" s="171" t="s">
        <v>1141</v>
      </c>
      <c r="E55" s="171" t="s">
        <v>540</v>
      </c>
      <c r="F55" s="172">
        <v>42940320.13</v>
      </c>
      <c r="G55" s="172">
        <v>46756269.13</v>
      </c>
      <c r="H55" s="172">
        <v>45866133.46</v>
      </c>
      <c r="I55" s="172">
        <f t="shared" si="0"/>
        <v>98.09622177611072</v>
      </c>
    </row>
    <row r="56" spans="1:9" ht="12.75">
      <c r="A56" s="156">
        <v>46</v>
      </c>
      <c r="B56" s="170" t="s">
        <v>700</v>
      </c>
      <c r="C56" s="171" t="s">
        <v>707</v>
      </c>
      <c r="D56" s="171" t="s">
        <v>701</v>
      </c>
      <c r="E56" s="171"/>
      <c r="F56" s="172">
        <v>9747579.87</v>
      </c>
      <c r="G56" s="172">
        <v>10501930.87</v>
      </c>
      <c r="H56" s="172">
        <f>+H57</f>
        <v>10264064.57</v>
      </c>
      <c r="I56" s="172">
        <f t="shared" si="0"/>
        <v>97.73502317864717</v>
      </c>
    </row>
    <row r="57" spans="1:9" ht="12.75">
      <c r="A57" s="156">
        <v>47</v>
      </c>
      <c r="B57" s="170" t="s">
        <v>537</v>
      </c>
      <c r="C57" s="171" t="s">
        <v>707</v>
      </c>
      <c r="D57" s="171" t="s">
        <v>701</v>
      </c>
      <c r="E57" s="171" t="s">
        <v>538</v>
      </c>
      <c r="F57" s="172">
        <v>9747579.87</v>
      </c>
      <c r="G57" s="172">
        <v>10501930.87</v>
      </c>
      <c r="H57" s="172">
        <f>+H58</f>
        <v>10264064.57</v>
      </c>
      <c r="I57" s="172">
        <f t="shared" si="0"/>
        <v>97.73502317864717</v>
      </c>
    </row>
    <row r="58" spans="1:9" ht="12.75">
      <c r="A58" s="156">
        <v>48</v>
      </c>
      <c r="B58" s="170" t="s">
        <v>539</v>
      </c>
      <c r="C58" s="171" t="s">
        <v>707</v>
      </c>
      <c r="D58" s="171" t="s">
        <v>701</v>
      </c>
      <c r="E58" s="171" t="s">
        <v>540</v>
      </c>
      <c r="F58" s="172">
        <v>9747579.87</v>
      </c>
      <c r="G58" s="172">
        <v>10501930.87</v>
      </c>
      <c r="H58" s="172">
        <v>10264064.57</v>
      </c>
      <c r="I58" s="172">
        <f t="shared" si="0"/>
        <v>97.73502317864717</v>
      </c>
    </row>
    <row r="59" spans="1:9" ht="108">
      <c r="A59" s="156">
        <v>49</v>
      </c>
      <c r="B59" s="173" t="s">
        <v>720</v>
      </c>
      <c r="C59" s="171" t="s">
        <v>721</v>
      </c>
      <c r="D59" s="171"/>
      <c r="E59" s="171"/>
      <c r="F59" s="172">
        <v>26255300</v>
      </c>
      <c r="G59" s="172">
        <v>22587500</v>
      </c>
      <c r="H59" s="172">
        <f>+H60</f>
        <v>22062869.57</v>
      </c>
      <c r="I59" s="172">
        <f t="shared" si="0"/>
        <v>97.67734175982291</v>
      </c>
    </row>
    <row r="60" spans="1:9" ht="24">
      <c r="A60" s="156">
        <v>50</v>
      </c>
      <c r="B60" s="170" t="s">
        <v>698</v>
      </c>
      <c r="C60" s="171" t="s">
        <v>721</v>
      </c>
      <c r="D60" s="171" t="s">
        <v>1140</v>
      </c>
      <c r="E60" s="171"/>
      <c r="F60" s="172">
        <v>26255300</v>
      </c>
      <c r="G60" s="172">
        <v>22587500</v>
      </c>
      <c r="H60" s="172">
        <f>+H61+H64</f>
        <v>22062869.57</v>
      </c>
      <c r="I60" s="172">
        <f t="shared" si="0"/>
        <v>97.67734175982291</v>
      </c>
    </row>
    <row r="61" spans="1:9" ht="12.75">
      <c r="A61" s="156">
        <v>51</v>
      </c>
      <c r="B61" s="170" t="s">
        <v>699</v>
      </c>
      <c r="C61" s="171" t="s">
        <v>721</v>
      </c>
      <c r="D61" s="171" t="s">
        <v>1141</v>
      </c>
      <c r="E61" s="171"/>
      <c r="F61" s="172">
        <v>15568586.14</v>
      </c>
      <c r="G61" s="172">
        <v>13280105.14</v>
      </c>
      <c r="H61" s="172">
        <f>+H62</f>
        <v>12956383.57</v>
      </c>
      <c r="I61" s="172">
        <f t="shared" si="0"/>
        <v>97.562356874533</v>
      </c>
    </row>
    <row r="62" spans="1:9" ht="12.75">
      <c r="A62" s="156">
        <v>52</v>
      </c>
      <c r="B62" s="170" t="s">
        <v>537</v>
      </c>
      <c r="C62" s="171" t="s">
        <v>721</v>
      </c>
      <c r="D62" s="171" t="s">
        <v>1141</v>
      </c>
      <c r="E62" s="171" t="s">
        <v>538</v>
      </c>
      <c r="F62" s="172">
        <v>15568586.14</v>
      </c>
      <c r="G62" s="172">
        <v>13280105.14</v>
      </c>
      <c r="H62" s="172">
        <f>+H63</f>
        <v>12956383.57</v>
      </c>
      <c r="I62" s="172">
        <f t="shared" si="0"/>
        <v>97.562356874533</v>
      </c>
    </row>
    <row r="63" spans="1:9" ht="12.75">
      <c r="A63" s="156">
        <v>53</v>
      </c>
      <c r="B63" s="170" t="s">
        <v>541</v>
      </c>
      <c r="C63" s="171" t="s">
        <v>721</v>
      </c>
      <c r="D63" s="171" t="s">
        <v>1141</v>
      </c>
      <c r="E63" s="171" t="s">
        <v>542</v>
      </c>
      <c r="F63" s="172">
        <v>15568586.14</v>
      </c>
      <c r="G63" s="172">
        <v>13280105.14</v>
      </c>
      <c r="H63" s="172">
        <v>12956383.57</v>
      </c>
      <c r="I63" s="172">
        <f t="shared" si="0"/>
        <v>97.562356874533</v>
      </c>
    </row>
    <row r="64" spans="1:9" ht="12.75">
      <c r="A64" s="156">
        <v>54</v>
      </c>
      <c r="B64" s="170" t="s">
        <v>700</v>
      </c>
      <c r="C64" s="171" t="s">
        <v>721</v>
      </c>
      <c r="D64" s="171" t="s">
        <v>701</v>
      </c>
      <c r="E64" s="171"/>
      <c r="F64" s="172">
        <v>10686713.86</v>
      </c>
      <c r="G64" s="172">
        <v>9307394.86</v>
      </c>
      <c r="H64" s="172">
        <f>+H65</f>
        <v>9106486</v>
      </c>
      <c r="I64" s="172">
        <f t="shared" si="0"/>
        <v>97.84140607525488</v>
      </c>
    </row>
    <row r="65" spans="1:9" ht="12.75">
      <c r="A65" s="156">
        <v>55</v>
      </c>
      <c r="B65" s="170" t="s">
        <v>537</v>
      </c>
      <c r="C65" s="171" t="s">
        <v>721</v>
      </c>
      <c r="D65" s="171" t="s">
        <v>701</v>
      </c>
      <c r="E65" s="171" t="s">
        <v>538</v>
      </c>
      <c r="F65" s="172">
        <v>10686713.86</v>
      </c>
      <c r="G65" s="172">
        <v>9307394.86</v>
      </c>
      <c r="H65" s="172">
        <f>+H66</f>
        <v>9106486</v>
      </c>
      <c r="I65" s="172">
        <f t="shared" si="0"/>
        <v>97.84140607525488</v>
      </c>
    </row>
    <row r="66" spans="1:9" ht="12.75">
      <c r="A66" s="156">
        <v>56</v>
      </c>
      <c r="B66" s="170" t="s">
        <v>541</v>
      </c>
      <c r="C66" s="171" t="s">
        <v>721</v>
      </c>
      <c r="D66" s="171" t="s">
        <v>701</v>
      </c>
      <c r="E66" s="171" t="s">
        <v>542</v>
      </c>
      <c r="F66" s="172">
        <v>10686713.86</v>
      </c>
      <c r="G66" s="172">
        <v>9307394.86</v>
      </c>
      <c r="H66" s="172">
        <v>9106486</v>
      </c>
      <c r="I66" s="172">
        <f t="shared" si="0"/>
        <v>97.84140607525488</v>
      </c>
    </row>
    <row r="67" spans="1:9" ht="36">
      <c r="A67" s="156">
        <v>57</v>
      </c>
      <c r="B67" s="170" t="s">
        <v>708</v>
      </c>
      <c r="C67" s="171" t="s">
        <v>709</v>
      </c>
      <c r="D67" s="171"/>
      <c r="E67" s="171"/>
      <c r="F67" s="172">
        <v>0</v>
      </c>
      <c r="G67" s="172">
        <v>12427830</v>
      </c>
      <c r="H67" s="172">
        <f>+H68</f>
        <v>12427830</v>
      </c>
      <c r="I67" s="172">
        <f t="shared" si="0"/>
        <v>100</v>
      </c>
    </row>
    <row r="68" spans="1:9" ht="24">
      <c r="A68" s="156">
        <v>58</v>
      </c>
      <c r="B68" s="170" t="s">
        <v>698</v>
      </c>
      <c r="C68" s="171" t="s">
        <v>709</v>
      </c>
      <c r="D68" s="171" t="s">
        <v>1140</v>
      </c>
      <c r="E68" s="171"/>
      <c r="F68" s="172">
        <v>0</v>
      </c>
      <c r="G68" s="172">
        <v>12427830</v>
      </c>
      <c r="H68" s="172">
        <f>+H69+H73</f>
        <v>12427830</v>
      </c>
      <c r="I68" s="172">
        <f t="shared" si="0"/>
        <v>100</v>
      </c>
    </row>
    <row r="69" spans="1:9" ht="12.75">
      <c r="A69" s="156">
        <v>59</v>
      </c>
      <c r="B69" s="170" t="s">
        <v>699</v>
      </c>
      <c r="C69" s="171" t="s">
        <v>709</v>
      </c>
      <c r="D69" s="171" t="s">
        <v>1141</v>
      </c>
      <c r="E69" s="171"/>
      <c r="F69" s="172">
        <v>0</v>
      </c>
      <c r="G69" s="172">
        <v>9472436</v>
      </c>
      <c r="H69" s="172">
        <f>+H70</f>
        <v>9472436</v>
      </c>
      <c r="I69" s="172">
        <f t="shared" si="0"/>
        <v>100</v>
      </c>
    </row>
    <row r="70" spans="1:9" ht="12.75">
      <c r="A70" s="156">
        <v>60</v>
      </c>
      <c r="B70" s="170" t="s">
        <v>537</v>
      </c>
      <c r="C70" s="171" t="s">
        <v>709</v>
      </c>
      <c r="D70" s="171" t="s">
        <v>1141</v>
      </c>
      <c r="E70" s="171" t="s">
        <v>538</v>
      </c>
      <c r="F70" s="172">
        <v>0</v>
      </c>
      <c r="G70" s="172">
        <v>9472436</v>
      </c>
      <c r="H70" s="172">
        <f>+H71+H72</f>
        <v>9472436</v>
      </c>
      <c r="I70" s="172">
        <f t="shared" si="0"/>
        <v>100</v>
      </c>
    </row>
    <row r="71" spans="1:9" ht="12.75">
      <c r="A71" s="156">
        <v>61</v>
      </c>
      <c r="B71" s="170" t="s">
        <v>539</v>
      </c>
      <c r="C71" s="171" t="s">
        <v>709</v>
      </c>
      <c r="D71" s="171" t="s">
        <v>1141</v>
      </c>
      <c r="E71" s="171" t="s">
        <v>540</v>
      </c>
      <c r="F71" s="172">
        <v>0</v>
      </c>
      <c r="G71" s="172">
        <v>3077749</v>
      </c>
      <c r="H71" s="172">
        <v>3077749</v>
      </c>
      <c r="I71" s="172">
        <f t="shared" si="0"/>
        <v>100</v>
      </c>
    </row>
    <row r="72" spans="1:9" ht="12.75">
      <c r="A72" s="156">
        <v>62</v>
      </c>
      <c r="B72" s="170" t="s">
        <v>541</v>
      </c>
      <c r="C72" s="171" t="s">
        <v>709</v>
      </c>
      <c r="D72" s="171" t="s">
        <v>1141</v>
      </c>
      <c r="E72" s="171" t="s">
        <v>542</v>
      </c>
      <c r="F72" s="172">
        <v>0</v>
      </c>
      <c r="G72" s="172">
        <v>6394687</v>
      </c>
      <c r="H72" s="172">
        <v>6394687</v>
      </c>
      <c r="I72" s="172">
        <f t="shared" si="0"/>
        <v>100</v>
      </c>
    </row>
    <row r="73" spans="1:9" ht="12.75">
      <c r="A73" s="156">
        <v>63</v>
      </c>
      <c r="B73" s="170" t="s">
        <v>700</v>
      </c>
      <c r="C73" s="171" t="s">
        <v>709</v>
      </c>
      <c r="D73" s="171" t="s">
        <v>701</v>
      </c>
      <c r="E73" s="171"/>
      <c r="F73" s="172">
        <v>0</v>
      </c>
      <c r="G73" s="172">
        <v>2955394</v>
      </c>
      <c r="H73" s="172">
        <f>+H74</f>
        <v>2955394</v>
      </c>
      <c r="I73" s="172">
        <f t="shared" si="0"/>
        <v>100</v>
      </c>
    </row>
    <row r="74" spans="1:9" ht="12.75">
      <c r="A74" s="156">
        <v>64</v>
      </c>
      <c r="B74" s="170" t="s">
        <v>537</v>
      </c>
      <c r="C74" s="171" t="s">
        <v>709</v>
      </c>
      <c r="D74" s="171" t="s">
        <v>701</v>
      </c>
      <c r="E74" s="171" t="s">
        <v>538</v>
      </c>
      <c r="F74" s="172">
        <v>0</v>
      </c>
      <c r="G74" s="172">
        <v>2955394</v>
      </c>
      <c r="H74" s="172">
        <f>+H75+H76+H77</f>
        <v>2955394</v>
      </c>
      <c r="I74" s="172">
        <f t="shared" si="0"/>
        <v>100</v>
      </c>
    </row>
    <row r="75" spans="1:9" ht="12.75">
      <c r="A75" s="156">
        <v>65</v>
      </c>
      <c r="B75" s="170" t="s">
        <v>539</v>
      </c>
      <c r="C75" s="171" t="s">
        <v>709</v>
      </c>
      <c r="D75" s="171" t="s">
        <v>701</v>
      </c>
      <c r="E75" s="171" t="s">
        <v>540</v>
      </c>
      <c r="F75" s="172">
        <v>0</v>
      </c>
      <c r="G75" s="172">
        <v>626766</v>
      </c>
      <c r="H75" s="172">
        <v>626766</v>
      </c>
      <c r="I75" s="172">
        <f aca="true" t="shared" si="1" ref="I75:I138">+H75/G75*100</f>
        <v>100</v>
      </c>
    </row>
    <row r="76" spans="1:9" ht="12.75">
      <c r="A76" s="156">
        <v>66</v>
      </c>
      <c r="B76" s="170" t="s">
        <v>541</v>
      </c>
      <c r="C76" s="171" t="s">
        <v>709</v>
      </c>
      <c r="D76" s="171" t="s">
        <v>701</v>
      </c>
      <c r="E76" s="171" t="s">
        <v>542</v>
      </c>
      <c r="F76" s="172">
        <v>0</v>
      </c>
      <c r="G76" s="172">
        <v>1922404</v>
      </c>
      <c r="H76" s="172">
        <v>1922404</v>
      </c>
      <c r="I76" s="172">
        <f t="shared" si="1"/>
        <v>100</v>
      </c>
    </row>
    <row r="77" spans="1:9" ht="12.75">
      <c r="A77" s="156">
        <v>67</v>
      </c>
      <c r="B77" s="170" t="s">
        <v>543</v>
      </c>
      <c r="C77" s="171" t="s">
        <v>709</v>
      </c>
      <c r="D77" s="171" t="s">
        <v>701</v>
      </c>
      <c r="E77" s="171" t="s">
        <v>544</v>
      </c>
      <c r="F77" s="172">
        <v>0</v>
      </c>
      <c r="G77" s="172">
        <v>406224</v>
      </c>
      <c r="H77" s="172">
        <v>406224</v>
      </c>
      <c r="I77" s="172">
        <f t="shared" si="1"/>
        <v>100</v>
      </c>
    </row>
    <row r="78" spans="1:9" ht="84">
      <c r="A78" s="156">
        <v>68</v>
      </c>
      <c r="B78" s="173" t="s">
        <v>152</v>
      </c>
      <c r="C78" s="171" t="s">
        <v>153</v>
      </c>
      <c r="D78" s="171"/>
      <c r="E78" s="171"/>
      <c r="F78" s="172">
        <v>627800</v>
      </c>
      <c r="G78" s="172">
        <v>627800</v>
      </c>
      <c r="H78" s="172">
        <f>+H79+H83</f>
        <v>442750.72000000003</v>
      </c>
      <c r="I78" s="172">
        <f t="shared" si="1"/>
        <v>70.524166932144</v>
      </c>
    </row>
    <row r="79" spans="1:9" ht="24">
      <c r="A79" s="156">
        <v>69</v>
      </c>
      <c r="B79" s="170" t="s">
        <v>698</v>
      </c>
      <c r="C79" s="171" t="s">
        <v>153</v>
      </c>
      <c r="D79" s="171" t="s">
        <v>1140</v>
      </c>
      <c r="E79" s="171"/>
      <c r="F79" s="172">
        <v>627800</v>
      </c>
      <c r="G79" s="172">
        <v>627800</v>
      </c>
      <c r="H79" s="172">
        <f>+H80</f>
        <v>393515.57</v>
      </c>
      <c r="I79" s="172">
        <f t="shared" si="1"/>
        <v>62.6816772857598</v>
      </c>
    </row>
    <row r="80" spans="1:9" ht="12.75">
      <c r="A80" s="156">
        <v>70</v>
      </c>
      <c r="B80" s="170" t="s">
        <v>699</v>
      </c>
      <c r="C80" s="171" t="s">
        <v>153</v>
      </c>
      <c r="D80" s="171" t="s">
        <v>1141</v>
      </c>
      <c r="E80" s="171"/>
      <c r="F80" s="172">
        <v>563094</v>
      </c>
      <c r="G80" s="172">
        <v>563094</v>
      </c>
      <c r="H80" s="172">
        <f>+H81</f>
        <v>393515.57</v>
      </c>
      <c r="I80" s="172">
        <f t="shared" si="1"/>
        <v>69.88452549663111</v>
      </c>
    </row>
    <row r="81" spans="1:9" ht="12.75">
      <c r="A81" s="156">
        <v>71</v>
      </c>
      <c r="B81" s="170" t="s">
        <v>557</v>
      </c>
      <c r="C81" s="171" t="s">
        <v>153</v>
      </c>
      <c r="D81" s="171" t="s">
        <v>1141</v>
      </c>
      <c r="E81" s="171" t="s">
        <v>1449</v>
      </c>
      <c r="F81" s="172">
        <v>563094</v>
      </c>
      <c r="G81" s="172">
        <v>563094</v>
      </c>
      <c r="H81" s="172">
        <f>+H82</f>
        <v>393515.57</v>
      </c>
      <c r="I81" s="172">
        <f t="shared" si="1"/>
        <v>69.88452549663111</v>
      </c>
    </row>
    <row r="82" spans="1:9" ht="12.75">
      <c r="A82" s="156">
        <v>72</v>
      </c>
      <c r="B82" s="170" t="s">
        <v>562</v>
      </c>
      <c r="C82" s="171" t="s">
        <v>153</v>
      </c>
      <c r="D82" s="171" t="s">
        <v>1141</v>
      </c>
      <c r="E82" s="171" t="s">
        <v>563</v>
      </c>
      <c r="F82" s="172">
        <v>563094</v>
      </c>
      <c r="G82" s="172">
        <v>563094</v>
      </c>
      <c r="H82" s="172">
        <v>393515.57</v>
      </c>
      <c r="I82" s="172">
        <f t="shared" si="1"/>
        <v>69.88452549663111</v>
      </c>
    </row>
    <row r="83" spans="1:9" ht="12.75">
      <c r="A83" s="156">
        <v>73</v>
      </c>
      <c r="B83" s="170" t="s">
        <v>700</v>
      </c>
      <c r="C83" s="171" t="s">
        <v>153</v>
      </c>
      <c r="D83" s="171" t="s">
        <v>701</v>
      </c>
      <c r="E83" s="171"/>
      <c r="F83" s="172">
        <v>64706</v>
      </c>
      <c r="G83" s="172">
        <v>64706</v>
      </c>
      <c r="H83" s="172">
        <f>+H84</f>
        <v>49235.15</v>
      </c>
      <c r="I83" s="172">
        <f t="shared" si="1"/>
        <v>76.09054801718543</v>
      </c>
    </row>
    <row r="84" spans="1:9" ht="12.75">
      <c r="A84" s="156">
        <v>74</v>
      </c>
      <c r="B84" s="170" t="s">
        <v>557</v>
      </c>
      <c r="C84" s="171" t="s">
        <v>153</v>
      </c>
      <c r="D84" s="171" t="s">
        <v>701</v>
      </c>
      <c r="E84" s="171" t="s">
        <v>1449</v>
      </c>
      <c r="F84" s="172">
        <v>64706</v>
      </c>
      <c r="G84" s="172">
        <v>64706</v>
      </c>
      <c r="H84" s="172">
        <f>+H85</f>
        <v>49235.15</v>
      </c>
      <c r="I84" s="172">
        <f t="shared" si="1"/>
        <v>76.09054801718543</v>
      </c>
    </row>
    <row r="85" spans="1:9" ht="12.75">
      <c r="A85" s="156">
        <v>75</v>
      </c>
      <c r="B85" s="170" t="s">
        <v>562</v>
      </c>
      <c r="C85" s="171" t="s">
        <v>153</v>
      </c>
      <c r="D85" s="171" t="s">
        <v>701</v>
      </c>
      <c r="E85" s="171" t="s">
        <v>563</v>
      </c>
      <c r="F85" s="172">
        <v>64706</v>
      </c>
      <c r="G85" s="172">
        <v>64706</v>
      </c>
      <c r="H85" s="172">
        <v>49235.15</v>
      </c>
      <c r="I85" s="172">
        <f t="shared" si="1"/>
        <v>76.09054801718543</v>
      </c>
    </row>
    <row r="86" spans="1:9" ht="60">
      <c r="A86" s="156">
        <v>76</v>
      </c>
      <c r="B86" s="173" t="s">
        <v>154</v>
      </c>
      <c r="C86" s="171" t="s">
        <v>155</v>
      </c>
      <c r="D86" s="171"/>
      <c r="E86" s="171"/>
      <c r="F86" s="172">
        <v>7311000</v>
      </c>
      <c r="G86" s="172">
        <v>7311000</v>
      </c>
      <c r="H86" s="172">
        <f>+H87+H91</f>
        <v>6569385.75</v>
      </c>
      <c r="I86" s="172">
        <f t="shared" si="1"/>
        <v>89.85618588428396</v>
      </c>
    </row>
    <row r="87" spans="1:9" ht="24">
      <c r="A87" s="156">
        <v>77</v>
      </c>
      <c r="B87" s="170" t="s">
        <v>600</v>
      </c>
      <c r="C87" s="171" t="s">
        <v>155</v>
      </c>
      <c r="D87" s="171" t="s">
        <v>601</v>
      </c>
      <c r="E87" s="171"/>
      <c r="F87" s="172">
        <v>72386</v>
      </c>
      <c r="G87" s="172">
        <v>72386</v>
      </c>
      <c r="H87" s="172">
        <f>+H88</f>
        <v>64831.11</v>
      </c>
      <c r="I87" s="172">
        <f t="shared" si="1"/>
        <v>89.5630508661896</v>
      </c>
    </row>
    <row r="88" spans="1:9" ht="24">
      <c r="A88" s="156">
        <v>78</v>
      </c>
      <c r="B88" s="170" t="s">
        <v>602</v>
      </c>
      <c r="C88" s="171" t="s">
        <v>155</v>
      </c>
      <c r="D88" s="171" t="s">
        <v>603</v>
      </c>
      <c r="E88" s="171"/>
      <c r="F88" s="172">
        <v>72386</v>
      </c>
      <c r="G88" s="172">
        <v>72386</v>
      </c>
      <c r="H88" s="172">
        <f>+H89</f>
        <v>64831.11</v>
      </c>
      <c r="I88" s="172">
        <f t="shared" si="1"/>
        <v>89.5630508661896</v>
      </c>
    </row>
    <row r="89" spans="1:9" ht="12.75">
      <c r="A89" s="156">
        <v>79</v>
      </c>
      <c r="B89" s="170" t="s">
        <v>557</v>
      </c>
      <c r="C89" s="171" t="s">
        <v>155</v>
      </c>
      <c r="D89" s="171" t="s">
        <v>603</v>
      </c>
      <c r="E89" s="171" t="s">
        <v>1449</v>
      </c>
      <c r="F89" s="172">
        <v>72386</v>
      </c>
      <c r="G89" s="172">
        <v>72386</v>
      </c>
      <c r="H89" s="172">
        <f>+H90</f>
        <v>64831.11</v>
      </c>
      <c r="I89" s="172">
        <f t="shared" si="1"/>
        <v>89.5630508661896</v>
      </c>
    </row>
    <row r="90" spans="1:9" ht="12.75">
      <c r="A90" s="156">
        <v>80</v>
      </c>
      <c r="B90" s="170" t="s">
        <v>564</v>
      </c>
      <c r="C90" s="171" t="s">
        <v>155</v>
      </c>
      <c r="D90" s="171" t="s">
        <v>603</v>
      </c>
      <c r="E90" s="171" t="s">
        <v>565</v>
      </c>
      <c r="F90" s="172">
        <v>72386</v>
      </c>
      <c r="G90" s="172">
        <v>72386</v>
      </c>
      <c r="H90" s="172">
        <v>64831.11</v>
      </c>
      <c r="I90" s="172">
        <f t="shared" si="1"/>
        <v>89.5630508661896</v>
      </c>
    </row>
    <row r="91" spans="1:9" ht="12.75">
      <c r="A91" s="156">
        <v>81</v>
      </c>
      <c r="B91" s="170" t="s">
        <v>156</v>
      </c>
      <c r="C91" s="171" t="s">
        <v>155</v>
      </c>
      <c r="D91" s="171" t="s">
        <v>157</v>
      </c>
      <c r="E91" s="171"/>
      <c r="F91" s="172">
        <v>7238614</v>
      </c>
      <c r="G91" s="172">
        <v>7238614</v>
      </c>
      <c r="H91" s="172">
        <v>6504554.64</v>
      </c>
      <c r="I91" s="172">
        <f t="shared" si="1"/>
        <v>89.85911722879545</v>
      </c>
    </row>
    <row r="92" spans="1:9" ht="36">
      <c r="A92" s="156">
        <v>82</v>
      </c>
      <c r="B92" s="170" t="s">
        <v>722</v>
      </c>
      <c r="C92" s="171" t="s">
        <v>723</v>
      </c>
      <c r="D92" s="171"/>
      <c r="E92" s="171"/>
      <c r="F92" s="172">
        <v>0</v>
      </c>
      <c r="G92" s="172">
        <v>1620700</v>
      </c>
      <c r="H92" s="172">
        <f>+H93</f>
        <v>1620700</v>
      </c>
      <c r="I92" s="172">
        <f t="shared" si="1"/>
        <v>100</v>
      </c>
    </row>
    <row r="93" spans="1:9" ht="24">
      <c r="A93" s="156">
        <v>83</v>
      </c>
      <c r="B93" s="170" t="s">
        <v>698</v>
      </c>
      <c r="C93" s="171" t="s">
        <v>723</v>
      </c>
      <c r="D93" s="171" t="s">
        <v>1140</v>
      </c>
      <c r="E93" s="171"/>
      <c r="F93" s="172">
        <v>0</v>
      </c>
      <c r="G93" s="172">
        <v>1620700</v>
      </c>
      <c r="H93" s="172">
        <f>+H94+H97</f>
        <v>1620700</v>
      </c>
      <c r="I93" s="172">
        <f t="shared" si="1"/>
        <v>100</v>
      </c>
    </row>
    <row r="94" spans="1:9" ht="12.75">
      <c r="A94" s="156">
        <v>84</v>
      </c>
      <c r="B94" s="170" t="s">
        <v>699</v>
      </c>
      <c r="C94" s="171" t="s">
        <v>723</v>
      </c>
      <c r="D94" s="171" t="s">
        <v>1141</v>
      </c>
      <c r="E94" s="171"/>
      <c r="F94" s="172">
        <v>0</v>
      </c>
      <c r="G94" s="172">
        <v>1288062</v>
      </c>
      <c r="H94" s="172">
        <f>+H95</f>
        <v>1288062</v>
      </c>
      <c r="I94" s="172">
        <f t="shared" si="1"/>
        <v>100</v>
      </c>
    </row>
    <row r="95" spans="1:9" ht="12.75">
      <c r="A95" s="156">
        <v>85</v>
      </c>
      <c r="B95" s="170" t="s">
        <v>537</v>
      </c>
      <c r="C95" s="171" t="s">
        <v>723</v>
      </c>
      <c r="D95" s="171" t="s">
        <v>1141</v>
      </c>
      <c r="E95" s="171" t="s">
        <v>538</v>
      </c>
      <c r="F95" s="172">
        <v>0</v>
      </c>
      <c r="G95" s="172">
        <v>1288062</v>
      </c>
      <c r="H95" s="172">
        <f>+H96</f>
        <v>1288062</v>
      </c>
      <c r="I95" s="172">
        <f t="shared" si="1"/>
        <v>100</v>
      </c>
    </row>
    <row r="96" spans="1:9" ht="12.75">
      <c r="A96" s="156">
        <v>86</v>
      </c>
      <c r="B96" s="170" t="s">
        <v>541</v>
      </c>
      <c r="C96" s="171" t="s">
        <v>723</v>
      </c>
      <c r="D96" s="171" t="s">
        <v>1141</v>
      </c>
      <c r="E96" s="171" t="s">
        <v>542</v>
      </c>
      <c r="F96" s="172">
        <v>0</v>
      </c>
      <c r="G96" s="172">
        <v>1288062</v>
      </c>
      <c r="H96" s="172">
        <f>1026501+261561</f>
        <v>1288062</v>
      </c>
      <c r="I96" s="172">
        <f t="shared" si="1"/>
        <v>100</v>
      </c>
    </row>
    <row r="97" spans="1:9" ht="12.75">
      <c r="A97" s="156">
        <v>87</v>
      </c>
      <c r="B97" s="170" t="s">
        <v>700</v>
      </c>
      <c r="C97" s="171" t="s">
        <v>723</v>
      </c>
      <c r="D97" s="171" t="s">
        <v>701</v>
      </c>
      <c r="E97" s="171"/>
      <c r="F97" s="172">
        <v>0</v>
      </c>
      <c r="G97" s="172">
        <v>332638</v>
      </c>
      <c r="H97" s="172">
        <v>332638</v>
      </c>
      <c r="I97" s="172">
        <f t="shared" si="1"/>
        <v>100</v>
      </c>
    </row>
    <row r="98" spans="1:9" ht="12.75">
      <c r="A98" s="156">
        <v>88</v>
      </c>
      <c r="B98" s="170" t="s">
        <v>537</v>
      </c>
      <c r="C98" s="171" t="s">
        <v>723</v>
      </c>
      <c r="D98" s="171" t="s">
        <v>701</v>
      </c>
      <c r="E98" s="171" t="s">
        <v>538</v>
      </c>
      <c r="F98" s="172">
        <v>0</v>
      </c>
      <c r="G98" s="172">
        <v>332638</v>
      </c>
      <c r="H98" s="172">
        <f>+H99</f>
        <v>322638</v>
      </c>
      <c r="I98" s="172">
        <f t="shared" si="1"/>
        <v>96.99372891852404</v>
      </c>
    </row>
    <row r="99" spans="1:9" ht="12.75">
      <c r="A99" s="156">
        <v>89</v>
      </c>
      <c r="B99" s="170" t="s">
        <v>541</v>
      </c>
      <c r="C99" s="171" t="s">
        <v>723</v>
      </c>
      <c r="D99" s="171" t="s">
        <v>701</v>
      </c>
      <c r="E99" s="171" t="s">
        <v>542</v>
      </c>
      <c r="F99" s="172">
        <v>0</v>
      </c>
      <c r="G99" s="172">
        <v>332638</v>
      </c>
      <c r="H99" s="172">
        <v>322638</v>
      </c>
      <c r="I99" s="172">
        <f t="shared" si="1"/>
        <v>96.99372891852404</v>
      </c>
    </row>
    <row r="100" spans="1:9" ht="108">
      <c r="A100" s="156">
        <v>90</v>
      </c>
      <c r="B100" s="173" t="s">
        <v>724</v>
      </c>
      <c r="C100" s="171" t="s">
        <v>725</v>
      </c>
      <c r="D100" s="171"/>
      <c r="E100" s="171"/>
      <c r="F100" s="172">
        <v>166209000</v>
      </c>
      <c r="G100" s="172">
        <v>174686100</v>
      </c>
      <c r="H100" s="172">
        <f>+H101+H105</f>
        <v>171449920</v>
      </c>
      <c r="I100" s="172">
        <f t="shared" si="1"/>
        <v>98.147431306784</v>
      </c>
    </row>
    <row r="101" spans="1:9" ht="24">
      <c r="A101" s="156">
        <v>91</v>
      </c>
      <c r="B101" s="170" t="s">
        <v>698</v>
      </c>
      <c r="C101" s="171" t="s">
        <v>725</v>
      </c>
      <c r="D101" s="171" t="s">
        <v>1140</v>
      </c>
      <c r="E101" s="171"/>
      <c r="F101" s="172">
        <v>166209000</v>
      </c>
      <c r="G101" s="172">
        <v>174686100</v>
      </c>
      <c r="H101" s="172">
        <f>+H102</f>
        <v>93737570.1</v>
      </c>
      <c r="I101" s="172">
        <f t="shared" si="1"/>
        <v>53.66057751589851</v>
      </c>
    </row>
    <row r="102" spans="1:9" ht="12.75">
      <c r="A102" s="156">
        <v>92</v>
      </c>
      <c r="B102" s="170" t="s">
        <v>699</v>
      </c>
      <c r="C102" s="171" t="s">
        <v>725</v>
      </c>
      <c r="D102" s="171" t="s">
        <v>1141</v>
      </c>
      <c r="E102" s="171"/>
      <c r="F102" s="172">
        <v>90556486.94</v>
      </c>
      <c r="G102" s="172">
        <v>95811313.81</v>
      </c>
      <c r="H102" s="172">
        <f>+H103</f>
        <v>93737570.1</v>
      </c>
      <c r="I102" s="172">
        <f t="shared" si="1"/>
        <v>97.83559620723668</v>
      </c>
    </row>
    <row r="103" spans="1:9" ht="12.75">
      <c r="A103" s="156">
        <v>93</v>
      </c>
      <c r="B103" s="170" t="s">
        <v>537</v>
      </c>
      <c r="C103" s="171" t="s">
        <v>725</v>
      </c>
      <c r="D103" s="171" t="s">
        <v>1141</v>
      </c>
      <c r="E103" s="171" t="s">
        <v>538</v>
      </c>
      <c r="F103" s="172">
        <v>90556486.94</v>
      </c>
      <c r="G103" s="172">
        <v>95811313.81</v>
      </c>
      <c r="H103" s="172">
        <f>+H104</f>
        <v>93737570.1</v>
      </c>
      <c r="I103" s="172">
        <f t="shared" si="1"/>
        <v>97.83559620723668</v>
      </c>
    </row>
    <row r="104" spans="1:9" ht="12.75">
      <c r="A104" s="156">
        <v>94</v>
      </c>
      <c r="B104" s="170" t="s">
        <v>541</v>
      </c>
      <c r="C104" s="171" t="s">
        <v>725</v>
      </c>
      <c r="D104" s="171" t="s">
        <v>1141</v>
      </c>
      <c r="E104" s="171" t="s">
        <v>542</v>
      </c>
      <c r="F104" s="172">
        <v>90556486.94</v>
      </c>
      <c r="G104" s="172">
        <v>95811313.81</v>
      </c>
      <c r="H104" s="172">
        <f>89097165.55+4640404.55</f>
        <v>93737570.1</v>
      </c>
      <c r="I104" s="172">
        <f t="shared" si="1"/>
        <v>97.83559620723668</v>
      </c>
    </row>
    <row r="105" spans="1:9" ht="12.75">
      <c r="A105" s="156">
        <v>95</v>
      </c>
      <c r="B105" s="170" t="s">
        <v>700</v>
      </c>
      <c r="C105" s="171" t="s">
        <v>725</v>
      </c>
      <c r="D105" s="171" t="s">
        <v>701</v>
      </c>
      <c r="E105" s="171"/>
      <c r="F105" s="172">
        <v>75652513.06</v>
      </c>
      <c r="G105" s="172">
        <v>78874786.19</v>
      </c>
      <c r="H105" s="172">
        <f>+H106</f>
        <v>77712349.89999999</v>
      </c>
      <c r="I105" s="172">
        <f t="shared" si="1"/>
        <v>98.52622574823869</v>
      </c>
    </row>
    <row r="106" spans="1:9" ht="12.75">
      <c r="A106" s="156">
        <v>96</v>
      </c>
      <c r="B106" s="170" t="s">
        <v>537</v>
      </c>
      <c r="C106" s="171" t="s">
        <v>725</v>
      </c>
      <c r="D106" s="171" t="s">
        <v>701</v>
      </c>
      <c r="E106" s="171" t="s">
        <v>538</v>
      </c>
      <c r="F106" s="172">
        <v>75652513.06</v>
      </c>
      <c r="G106" s="172">
        <v>78874786.19</v>
      </c>
      <c r="H106" s="172">
        <f>+H107</f>
        <v>77712349.89999999</v>
      </c>
      <c r="I106" s="172">
        <f t="shared" si="1"/>
        <v>98.52622574823869</v>
      </c>
    </row>
    <row r="107" spans="1:9" ht="12.75">
      <c r="A107" s="156">
        <v>97</v>
      </c>
      <c r="B107" s="170" t="s">
        <v>541</v>
      </c>
      <c r="C107" s="171" t="s">
        <v>725</v>
      </c>
      <c r="D107" s="171" t="s">
        <v>701</v>
      </c>
      <c r="E107" s="171" t="s">
        <v>542</v>
      </c>
      <c r="F107" s="172">
        <v>75652513.06</v>
      </c>
      <c r="G107" s="172">
        <v>78874786.19</v>
      </c>
      <c r="H107" s="172">
        <f>73523633.02+4188716.88</f>
        <v>77712349.89999999</v>
      </c>
      <c r="I107" s="172">
        <f t="shared" si="1"/>
        <v>98.52622574823869</v>
      </c>
    </row>
    <row r="108" spans="1:9" ht="60">
      <c r="A108" s="156">
        <v>98</v>
      </c>
      <c r="B108" s="173" t="s">
        <v>726</v>
      </c>
      <c r="C108" s="171" t="s">
        <v>727</v>
      </c>
      <c r="D108" s="171"/>
      <c r="E108" s="171"/>
      <c r="F108" s="172">
        <v>10535700</v>
      </c>
      <c r="G108" s="172">
        <v>8085400</v>
      </c>
      <c r="H108" s="172">
        <f>+H109+H113</f>
        <v>5787698.16</v>
      </c>
      <c r="I108" s="172">
        <f t="shared" si="1"/>
        <v>71.5820882083756</v>
      </c>
    </row>
    <row r="109" spans="1:9" ht="24">
      <c r="A109" s="156">
        <v>99</v>
      </c>
      <c r="B109" s="170" t="s">
        <v>698</v>
      </c>
      <c r="C109" s="171" t="s">
        <v>727</v>
      </c>
      <c r="D109" s="171" t="s">
        <v>1140</v>
      </c>
      <c r="E109" s="171"/>
      <c r="F109" s="172">
        <v>10535700</v>
      </c>
      <c r="G109" s="172">
        <v>8085400</v>
      </c>
      <c r="H109" s="172">
        <f>+H110</f>
        <v>3378881.44</v>
      </c>
      <c r="I109" s="172">
        <f t="shared" si="1"/>
        <v>41.78991070324288</v>
      </c>
    </row>
    <row r="110" spans="1:9" ht="12.75">
      <c r="A110" s="156">
        <v>100</v>
      </c>
      <c r="B110" s="170" t="s">
        <v>699</v>
      </c>
      <c r="C110" s="171" t="s">
        <v>727</v>
      </c>
      <c r="D110" s="171" t="s">
        <v>1141</v>
      </c>
      <c r="E110" s="171"/>
      <c r="F110" s="172">
        <v>6419553</v>
      </c>
      <c r="G110" s="172">
        <v>4798021</v>
      </c>
      <c r="H110" s="172">
        <f>+H111</f>
        <v>3378881.44</v>
      </c>
      <c r="I110" s="172">
        <f t="shared" si="1"/>
        <v>70.42239790113466</v>
      </c>
    </row>
    <row r="111" spans="1:9" ht="12.75">
      <c r="A111" s="156">
        <v>101</v>
      </c>
      <c r="B111" s="170" t="s">
        <v>537</v>
      </c>
      <c r="C111" s="171" t="s">
        <v>727</v>
      </c>
      <c r="D111" s="171" t="s">
        <v>1141</v>
      </c>
      <c r="E111" s="171" t="s">
        <v>538</v>
      </c>
      <c r="F111" s="172">
        <v>6419553</v>
      </c>
      <c r="G111" s="172">
        <v>4798021</v>
      </c>
      <c r="H111" s="172">
        <f>+H112</f>
        <v>3378881.44</v>
      </c>
      <c r="I111" s="172">
        <f t="shared" si="1"/>
        <v>70.42239790113466</v>
      </c>
    </row>
    <row r="112" spans="1:9" ht="12.75">
      <c r="A112" s="156">
        <v>102</v>
      </c>
      <c r="B112" s="170" t="s">
        <v>541</v>
      </c>
      <c r="C112" s="171" t="s">
        <v>727</v>
      </c>
      <c r="D112" s="171" t="s">
        <v>1141</v>
      </c>
      <c r="E112" s="171" t="s">
        <v>542</v>
      </c>
      <c r="F112" s="172">
        <v>6419553</v>
      </c>
      <c r="G112" s="172">
        <v>4798021</v>
      </c>
      <c r="H112" s="172">
        <v>3378881.44</v>
      </c>
      <c r="I112" s="172">
        <f t="shared" si="1"/>
        <v>70.42239790113466</v>
      </c>
    </row>
    <row r="113" spans="1:9" ht="12.75">
      <c r="A113" s="156">
        <v>103</v>
      </c>
      <c r="B113" s="170" t="s">
        <v>700</v>
      </c>
      <c r="C113" s="171" t="s">
        <v>727</v>
      </c>
      <c r="D113" s="171" t="s">
        <v>701</v>
      </c>
      <c r="E113" s="171"/>
      <c r="F113" s="172">
        <v>4116147</v>
      </c>
      <c r="G113" s="172">
        <v>3287379</v>
      </c>
      <c r="H113" s="172">
        <f>+H114</f>
        <v>2408816.72</v>
      </c>
      <c r="I113" s="172">
        <f t="shared" si="1"/>
        <v>73.2746884372018</v>
      </c>
    </row>
    <row r="114" spans="1:9" ht="12.75">
      <c r="A114" s="156">
        <v>104</v>
      </c>
      <c r="B114" s="170" t="s">
        <v>537</v>
      </c>
      <c r="C114" s="171" t="s">
        <v>727</v>
      </c>
      <c r="D114" s="171" t="s">
        <v>701</v>
      </c>
      <c r="E114" s="171" t="s">
        <v>538</v>
      </c>
      <c r="F114" s="172">
        <v>4116147</v>
      </c>
      <c r="G114" s="172">
        <v>3287379</v>
      </c>
      <c r="H114" s="172">
        <f>+H115</f>
        <v>2408816.72</v>
      </c>
      <c r="I114" s="172">
        <f t="shared" si="1"/>
        <v>73.2746884372018</v>
      </c>
    </row>
    <row r="115" spans="1:9" ht="12.75">
      <c r="A115" s="156">
        <v>105</v>
      </c>
      <c r="B115" s="170" t="s">
        <v>541</v>
      </c>
      <c r="C115" s="171" t="s">
        <v>727</v>
      </c>
      <c r="D115" s="171" t="s">
        <v>701</v>
      </c>
      <c r="E115" s="171" t="s">
        <v>542</v>
      </c>
      <c r="F115" s="172">
        <v>4116147</v>
      </c>
      <c r="G115" s="172">
        <v>3287379</v>
      </c>
      <c r="H115" s="172">
        <v>2408816.72</v>
      </c>
      <c r="I115" s="172">
        <f t="shared" si="1"/>
        <v>73.2746884372018</v>
      </c>
    </row>
    <row r="116" spans="1:9" ht="108">
      <c r="A116" s="156">
        <v>106</v>
      </c>
      <c r="B116" s="173" t="s">
        <v>710</v>
      </c>
      <c r="C116" s="171" t="s">
        <v>711</v>
      </c>
      <c r="D116" s="171"/>
      <c r="E116" s="171"/>
      <c r="F116" s="172">
        <v>120889400</v>
      </c>
      <c r="G116" s="172">
        <v>126835300</v>
      </c>
      <c r="H116" s="172">
        <f>+H117+H121</f>
        <v>124364710</v>
      </c>
      <c r="I116" s="172">
        <f t="shared" si="1"/>
        <v>98.05212744401598</v>
      </c>
    </row>
    <row r="117" spans="1:9" ht="24">
      <c r="A117" s="156">
        <v>107</v>
      </c>
      <c r="B117" s="170" t="s">
        <v>698</v>
      </c>
      <c r="C117" s="171" t="s">
        <v>711</v>
      </c>
      <c r="D117" s="171" t="s">
        <v>1140</v>
      </c>
      <c r="E117" s="171"/>
      <c r="F117" s="172">
        <v>120889400</v>
      </c>
      <c r="G117" s="172">
        <v>126835300</v>
      </c>
      <c r="H117" s="172">
        <f>+H118</f>
        <v>105927735.77</v>
      </c>
      <c r="I117" s="172">
        <f t="shared" si="1"/>
        <v>83.5159736839823</v>
      </c>
    </row>
    <row r="118" spans="1:9" ht="12.75">
      <c r="A118" s="156">
        <v>108</v>
      </c>
      <c r="B118" s="170" t="s">
        <v>699</v>
      </c>
      <c r="C118" s="171" t="s">
        <v>711</v>
      </c>
      <c r="D118" s="171" t="s">
        <v>1141</v>
      </c>
      <c r="E118" s="171"/>
      <c r="F118" s="172">
        <v>103419316.32</v>
      </c>
      <c r="G118" s="172">
        <v>107620054.32</v>
      </c>
      <c r="H118" s="172">
        <f>+H119</f>
        <v>105927735.77</v>
      </c>
      <c r="I118" s="172">
        <f t="shared" si="1"/>
        <v>98.42750632241086</v>
      </c>
    </row>
    <row r="119" spans="1:9" ht="12.75">
      <c r="A119" s="156">
        <v>109</v>
      </c>
      <c r="B119" s="170" t="s">
        <v>537</v>
      </c>
      <c r="C119" s="171" t="s">
        <v>711</v>
      </c>
      <c r="D119" s="171" t="s">
        <v>1141</v>
      </c>
      <c r="E119" s="171" t="s">
        <v>538</v>
      </c>
      <c r="F119" s="172">
        <v>103419316.32</v>
      </c>
      <c r="G119" s="172">
        <v>107620054.32</v>
      </c>
      <c r="H119" s="172">
        <f>+H120</f>
        <v>105927735.77</v>
      </c>
      <c r="I119" s="172">
        <f t="shared" si="1"/>
        <v>98.42750632241086</v>
      </c>
    </row>
    <row r="120" spans="1:9" ht="12.75">
      <c r="A120" s="156">
        <v>110</v>
      </c>
      <c r="B120" s="170" t="s">
        <v>539</v>
      </c>
      <c r="C120" s="171" t="s">
        <v>711</v>
      </c>
      <c r="D120" s="171" t="s">
        <v>1141</v>
      </c>
      <c r="E120" s="171" t="s">
        <v>540</v>
      </c>
      <c r="F120" s="172">
        <v>103419316.32</v>
      </c>
      <c r="G120" s="172">
        <v>107620054.32</v>
      </c>
      <c r="H120" s="172">
        <f>104831605.77+1096130</f>
        <v>105927735.77</v>
      </c>
      <c r="I120" s="172">
        <f t="shared" si="1"/>
        <v>98.42750632241086</v>
      </c>
    </row>
    <row r="121" spans="1:9" ht="12.75">
      <c r="A121" s="156">
        <v>111</v>
      </c>
      <c r="B121" s="170" t="s">
        <v>700</v>
      </c>
      <c r="C121" s="171" t="s">
        <v>711</v>
      </c>
      <c r="D121" s="171" t="s">
        <v>701</v>
      </c>
      <c r="E121" s="171"/>
      <c r="F121" s="172">
        <v>17470083.68</v>
      </c>
      <c r="G121" s="172">
        <v>19215245.68</v>
      </c>
      <c r="H121" s="172">
        <f>+H122</f>
        <v>18436974.23</v>
      </c>
      <c r="I121" s="172">
        <f t="shared" si="1"/>
        <v>95.94971897335637</v>
      </c>
    </row>
    <row r="122" spans="1:9" ht="12.75">
      <c r="A122" s="156">
        <v>112</v>
      </c>
      <c r="B122" s="170" t="s">
        <v>537</v>
      </c>
      <c r="C122" s="171" t="s">
        <v>711</v>
      </c>
      <c r="D122" s="171" t="s">
        <v>701</v>
      </c>
      <c r="E122" s="171" t="s">
        <v>538</v>
      </c>
      <c r="F122" s="172">
        <v>17470083.68</v>
      </c>
      <c r="G122" s="172">
        <v>19215245.68</v>
      </c>
      <c r="H122" s="172">
        <f>+H123</f>
        <v>18436974.23</v>
      </c>
      <c r="I122" s="172">
        <f t="shared" si="1"/>
        <v>95.94971897335637</v>
      </c>
    </row>
    <row r="123" spans="1:9" ht="12.75">
      <c r="A123" s="156">
        <v>113</v>
      </c>
      <c r="B123" s="170" t="s">
        <v>539</v>
      </c>
      <c r="C123" s="171" t="s">
        <v>711</v>
      </c>
      <c r="D123" s="171" t="s">
        <v>701</v>
      </c>
      <c r="E123" s="171" t="s">
        <v>540</v>
      </c>
      <c r="F123" s="172">
        <v>17470083.68</v>
      </c>
      <c r="G123" s="172">
        <v>19215245.68</v>
      </c>
      <c r="H123" s="172">
        <f>18183295.43+253678.8</f>
        <v>18436974.23</v>
      </c>
      <c r="I123" s="172">
        <f t="shared" si="1"/>
        <v>95.94971897335637</v>
      </c>
    </row>
    <row r="124" spans="1:9" ht="36">
      <c r="A124" s="156">
        <v>114</v>
      </c>
      <c r="B124" s="170" t="s">
        <v>712</v>
      </c>
      <c r="C124" s="171" t="s">
        <v>713</v>
      </c>
      <c r="D124" s="171"/>
      <c r="E124" s="171"/>
      <c r="F124" s="172">
        <v>36584419</v>
      </c>
      <c r="G124" s="172">
        <v>35354427.77</v>
      </c>
      <c r="H124" s="172">
        <f>+H125</f>
        <v>34580091.83</v>
      </c>
      <c r="I124" s="172">
        <f t="shared" si="1"/>
        <v>97.80979077065682</v>
      </c>
    </row>
    <row r="125" spans="1:9" ht="24">
      <c r="A125" s="156">
        <v>115</v>
      </c>
      <c r="B125" s="170" t="s">
        <v>698</v>
      </c>
      <c r="C125" s="171" t="s">
        <v>713</v>
      </c>
      <c r="D125" s="171" t="s">
        <v>1140</v>
      </c>
      <c r="E125" s="171"/>
      <c r="F125" s="172">
        <v>36584419</v>
      </c>
      <c r="G125" s="172">
        <v>35354427.77</v>
      </c>
      <c r="H125" s="172">
        <f>+H126+H129</f>
        <v>34580091.83</v>
      </c>
      <c r="I125" s="172">
        <f t="shared" si="1"/>
        <v>97.80979077065682</v>
      </c>
    </row>
    <row r="126" spans="1:9" ht="12.75">
      <c r="A126" s="156">
        <v>116</v>
      </c>
      <c r="B126" s="170" t="s">
        <v>699</v>
      </c>
      <c r="C126" s="171" t="s">
        <v>713</v>
      </c>
      <c r="D126" s="171" t="s">
        <v>1141</v>
      </c>
      <c r="E126" s="171"/>
      <c r="F126" s="172">
        <v>29442110</v>
      </c>
      <c r="G126" s="172">
        <v>28404931.97</v>
      </c>
      <c r="H126" s="172">
        <f>+H127</f>
        <v>27853997.41</v>
      </c>
      <c r="I126" s="172">
        <f t="shared" si="1"/>
        <v>98.06042640559086</v>
      </c>
    </row>
    <row r="127" spans="1:9" ht="12.75">
      <c r="A127" s="156">
        <v>117</v>
      </c>
      <c r="B127" s="170" t="s">
        <v>537</v>
      </c>
      <c r="C127" s="171" t="s">
        <v>713</v>
      </c>
      <c r="D127" s="171" t="s">
        <v>1141</v>
      </c>
      <c r="E127" s="171" t="s">
        <v>538</v>
      </c>
      <c r="F127" s="172">
        <v>29442110</v>
      </c>
      <c r="G127" s="172">
        <v>28404931.97</v>
      </c>
      <c r="H127" s="172">
        <f>+H128</f>
        <v>27853997.41</v>
      </c>
      <c r="I127" s="172">
        <f t="shared" si="1"/>
        <v>98.06042640559086</v>
      </c>
    </row>
    <row r="128" spans="1:9" ht="12.75">
      <c r="A128" s="156">
        <v>118</v>
      </c>
      <c r="B128" s="170" t="s">
        <v>539</v>
      </c>
      <c r="C128" s="171" t="s">
        <v>713</v>
      </c>
      <c r="D128" s="171" t="s">
        <v>1141</v>
      </c>
      <c r="E128" s="171" t="s">
        <v>540</v>
      </c>
      <c r="F128" s="172">
        <v>29442110</v>
      </c>
      <c r="G128" s="172">
        <v>28404931.97</v>
      </c>
      <c r="H128" s="172">
        <f>27654875.9+199121.51</f>
        <v>27853997.41</v>
      </c>
      <c r="I128" s="172">
        <f t="shared" si="1"/>
        <v>98.06042640559086</v>
      </c>
    </row>
    <row r="129" spans="1:9" ht="12.75">
      <c r="A129" s="156">
        <v>119</v>
      </c>
      <c r="B129" s="170" t="s">
        <v>700</v>
      </c>
      <c r="C129" s="171" t="s">
        <v>713</v>
      </c>
      <c r="D129" s="171" t="s">
        <v>701</v>
      </c>
      <c r="E129" s="171"/>
      <c r="F129" s="172">
        <v>7142309</v>
      </c>
      <c r="G129" s="172">
        <v>6949495.8</v>
      </c>
      <c r="H129" s="172">
        <f>+H130</f>
        <v>6726094.42</v>
      </c>
      <c r="I129" s="172">
        <f t="shared" si="1"/>
        <v>96.7853584428384</v>
      </c>
    </row>
    <row r="130" spans="1:9" ht="12.75">
      <c r="A130" s="156">
        <v>120</v>
      </c>
      <c r="B130" s="170" t="s">
        <v>537</v>
      </c>
      <c r="C130" s="171" t="s">
        <v>713</v>
      </c>
      <c r="D130" s="171" t="s">
        <v>701</v>
      </c>
      <c r="E130" s="171" t="s">
        <v>538</v>
      </c>
      <c r="F130" s="172">
        <v>7142309</v>
      </c>
      <c r="G130" s="172">
        <v>6949495.8</v>
      </c>
      <c r="H130" s="172">
        <f>+H131</f>
        <v>6726094.42</v>
      </c>
      <c r="I130" s="172">
        <f t="shared" si="1"/>
        <v>96.7853584428384</v>
      </c>
    </row>
    <row r="131" spans="1:9" ht="12.75">
      <c r="A131" s="156">
        <v>121</v>
      </c>
      <c r="B131" s="170" t="s">
        <v>539</v>
      </c>
      <c r="C131" s="171" t="s">
        <v>713</v>
      </c>
      <c r="D131" s="171" t="s">
        <v>701</v>
      </c>
      <c r="E131" s="171" t="s">
        <v>540</v>
      </c>
      <c r="F131" s="172">
        <v>7142309</v>
      </c>
      <c r="G131" s="172">
        <v>6949495.8</v>
      </c>
      <c r="H131" s="172">
        <f>6611627.04+114467.38</f>
        <v>6726094.42</v>
      </c>
      <c r="I131" s="172">
        <f t="shared" si="1"/>
        <v>96.7853584428384</v>
      </c>
    </row>
    <row r="132" spans="1:9" ht="36">
      <c r="A132" s="156">
        <v>122</v>
      </c>
      <c r="B132" s="170" t="s">
        <v>728</v>
      </c>
      <c r="C132" s="171" t="s">
        <v>729</v>
      </c>
      <c r="D132" s="171"/>
      <c r="E132" s="171"/>
      <c r="F132" s="172">
        <v>100000</v>
      </c>
      <c r="G132" s="172">
        <v>100000</v>
      </c>
      <c r="H132" s="172">
        <f>+H133</f>
        <v>100000</v>
      </c>
      <c r="I132" s="172">
        <f t="shared" si="1"/>
        <v>100</v>
      </c>
    </row>
    <row r="133" spans="1:9" ht="24">
      <c r="A133" s="156">
        <v>123</v>
      </c>
      <c r="B133" s="170" t="s">
        <v>698</v>
      </c>
      <c r="C133" s="171" t="s">
        <v>729</v>
      </c>
      <c r="D133" s="171" t="s">
        <v>1140</v>
      </c>
      <c r="E133" s="171"/>
      <c r="F133" s="172">
        <v>100000</v>
      </c>
      <c r="G133" s="172">
        <v>100000</v>
      </c>
      <c r="H133" s="172">
        <f>+H134</f>
        <v>100000</v>
      </c>
      <c r="I133" s="172">
        <f t="shared" si="1"/>
        <v>100</v>
      </c>
    </row>
    <row r="134" spans="1:9" ht="12.75">
      <c r="A134" s="156">
        <v>124</v>
      </c>
      <c r="B134" s="170" t="s">
        <v>699</v>
      </c>
      <c r="C134" s="171" t="s">
        <v>729</v>
      </c>
      <c r="D134" s="171" t="s">
        <v>1141</v>
      </c>
      <c r="E134" s="171"/>
      <c r="F134" s="172">
        <v>100000</v>
      </c>
      <c r="G134" s="172">
        <v>100000</v>
      </c>
      <c r="H134" s="172">
        <f>+H135</f>
        <v>100000</v>
      </c>
      <c r="I134" s="172">
        <f t="shared" si="1"/>
        <v>100</v>
      </c>
    </row>
    <row r="135" spans="1:9" ht="12.75">
      <c r="A135" s="156">
        <v>125</v>
      </c>
      <c r="B135" s="170" t="s">
        <v>537</v>
      </c>
      <c r="C135" s="171" t="s">
        <v>729</v>
      </c>
      <c r="D135" s="171" t="s">
        <v>1141</v>
      </c>
      <c r="E135" s="171" t="s">
        <v>538</v>
      </c>
      <c r="F135" s="172">
        <v>100000</v>
      </c>
      <c r="G135" s="172">
        <v>100000</v>
      </c>
      <c r="H135" s="172">
        <f>+H136</f>
        <v>100000</v>
      </c>
      <c r="I135" s="172">
        <f t="shared" si="1"/>
        <v>100</v>
      </c>
    </row>
    <row r="136" spans="1:9" ht="12.75">
      <c r="A136" s="156">
        <v>126</v>
      </c>
      <c r="B136" s="170" t="s">
        <v>541</v>
      </c>
      <c r="C136" s="171" t="s">
        <v>729</v>
      </c>
      <c r="D136" s="171" t="s">
        <v>1141</v>
      </c>
      <c r="E136" s="171" t="s">
        <v>542</v>
      </c>
      <c r="F136" s="172">
        <v>100000</v>
      </c>
      <c r="G136" s="172">
        <v>100000</v>
      </c>
      <c r="H136" s="172">
        <v>100000</v>
      </c>
      <c r="I136" s="172">
        <f t="shared" si="1"/>
        <v>100</v>
      </c>
    </row>
    <row r="137" spans="1:9" ht="36">
      <c r="A137" s="156">
        <v>127</v>
      </c>
      <c r="B137" s="170" t="s">
        <v>730</v>
      </c>
      <c r="C137" s="171" t="s">
        <v>731</v>
      </c>
      <c r="D137" s="171"/>
      <c r="E137" s="171"/>
      <c r="F137" s="172">
        <v>42004279</v>
      </c>
      <c r="G137" s="172">
        <v>38527957.94</v>
      </c>
      <c r="H137" s="172">
        <f>+H138</f>
        <v>37234459.18</v>
      </c>
      <c r="I137" s="172">
        <f t="shared" si="1"/>
        <v>96.642700965324</v>
      </c>
    </row>
    <row r="138" spans="1:9" ht="24">
      <c r="A138" s="156">
        <v>128</v>
      </c>
      <c r="B138" s="170" t="s">
        <v>698</v>
      </c>
      <c r="C138" s="171" t="s">
        <v>731</v>
      </c>
      <c r="D138" s="171" t="s">
        <v>1140</v>
      </c>
      <c r="E138" s="171"/>
      <c r="F138" s="172">
        <v>42004279</v>
      </c>
      <c r="G138" s="172">
        <v>38527957.94</v>
      </c>
      <c r="H138" s="172">
        <f>+H139+H142</f>
        <v>37234459.18</v>
      </c>
      <c r="I138" s="172">
        <f t="shared" si="1"/>
        <v>96.642700965324</v>
      </c>
    </row>
    <row r="139" spans="1:9" ht="12.75">
      <c r="A139" s="156">
        <v>129</v>
      </c>
      <c r="B139" s="170" t="s">
        <v>699</v>
      </c>
      <c r="C139" s="171" t="s">
        <v>731</v>
      </c>
      <c r="D139" s="171" t="s">
        <v>1141</v>
      </c>
      <c r="E139" s="171"/>
      <c r="F139" s="172">
        <v>24957047</v>
      </c>
      <c r="G139" s="172">
        <v>23679686.14</v>
      </c>
      <c r="H139" s="172">
        <f>+H140</f>
        <v>22937597.04</v>
      </c>
      <c r="I139" s="172">
        <f aca="true" t="shared" si="2" ref="I139:I202">+H139/G139*100</f>
        <v>96.86613625023325</v>
      </c>
    </row>
    <row r="140" spans="1:9" ht="12.75">
      <c r="A140" s="156">
        <v>130</v>
      </c>
      <c r="B140" s="170" t="s">
        <v>537</v>
      </c>
      <c r="C140" s="171" t="s">
        <v>731</v>
      </c>
      <c r="D140" s="171" t="s">
        <v>1141</v>
      </c>
      <c r="E140" s="171" t="s">
        <v>538</v>
      </c>
      <c r="F140" s="172">
        <v>24957047</v>
      </c>
      <c r="G140" s="172">
        <v>23679686.14</v>
      </c>
      <c r="H140" s="172">
        <f>+H141</f>
        <v>22937597.04</v>
      </c>
      <c r="I140" s="172">
        <f t="shared" si="2"/>
        <v>96.86613625023325</v>
      </c>
    </row>
    <row r="141" spans="1:9" ht="12.75">
      <c r="A141" s="156">
        <v>131</v>
      </c>
      <c r="B141" s="170" t="s">
        <v>541</v>
      </c>
      <c r="C141" s="171" t="s">
        <v>731</v>
      </c>
      <c r="D141" s="171" t="s">
        <v>1141</v>
      </c>
      <c r="E141" s="171" t="s">
        <v>542</v>
      </c>
      <c r="F141" s="172">
        <v>24957047</v>
      </c>
      <c r="G141" s="172">
        <v>23679686.14</v>
      </c>
      <c r="H141" s="172">
        <f>22601510.04+336087</f>
        <v>22937597.04</v>
      </c>
      <c r="I141" s="172">
        <f t="shared" si="2"/>
        <v>96.86613625023325</v>
      </c>
    </row>
    <row r="142" spans="1:9" ht="12.75">
      <c r="A142" s="156">
        <v>132</v>
      </c>
      <c r="B142" s="170" t="s">
        <v>700</v>
      </c>
      <c r="C142" s="171" t="s">
        <v>731</v>
      </c>
      <c r="D142" s="171" t="s">
        <v>701</v>
      </c>
      <c r="E142" s="171"/>
      <c r="F142" s="172">
        <v>17047232</v>
      </c>
      <c r="G142" s="172">
        <v>14848271.8</v>
      </c>
      <c r="H142" s="172">
        <f>+H143</f>
        <v>14296862.14</v>
      </c>
      <c r="I142" s="172">
        <f t="shared" si="2"/>
        <v>96.28637145502684</v>
      </c>
    </row>
    <row r="143" spans="1:9" ht="12.75">
      <c r="A143" s="156">
        <v>133</v>
      </c>
      <c r="B143" s="170" t="s">
        <v>537</v>
      </c>
      <c r="C143" s="171" t="s">
        <v>731</v>
      </c>
      <c r="D143" s="171" t="s">
        <v>701</v>
      </c>
      <c r="E143" s="171" t="s">
        <v>538</v>
      </c>
      <c r="F143" s="172">
        <v>17047232</v>
      </c>
      <c r="G143" s="172">
        <v>14848271.8</v>
      </c>
      <c r="H143" s="172">
        <f>+H144</f>
        <v>14296862.14</v>
      </c>
      <c r="I143" s="172">
        <f t="shared" si="2"/>
        <v>96.28637145502684</v>
      </c>
    </row>
    <row r="144" spans="1:9" ht="12.75">
      <c r="A144" s="156">
        <v>134</v>
      </c>
      <c r="B144" s="170" t="s">
        <v>541</v>
      </c>
      <c r="C144" s="171" t="s">
        <v>731</v>
      </c>
      <c r="D144" s="171" t="s">
        <v>701</v>
      </c>
      <c r="E144" s="171" t="s">
        <v>542</v>
      </c>
      <c r="F144" s="172">
        <v>17047232</v>
      </c>
      <c r="G144" s="172">
        <v>14848271.8</v>
      </c>
      <c r="H144" s="172">
        <f>14216010.14+80852</f>
        <v>14296862.14</v>
      </c>
      <c r="I144" s="172">
        <f t="shared" si="2"/>
        <v>96.28637145502684</v>
      </c>
    </row>
    <row r="145" spans="1:9" ht="36">
      <c r="A145" s="156">
        <v>135</v>
      </c>
      <c r="B145" s="170" t="s">
        <v>732</v>
      </c>
      <c r="C145" s="171" t="s">
        <v>733</v>
      </c>
      <c r="D145" s="171"/>
      <c r="E145" s="171"/>
      <c r="F145" s="172">
        <v>20021194.7</v>
      </c>
      <c r="G145" s="172">
        <v>16505800.49</v>
      </c>
      <c r="H145" s="172">
        <f>+H146</f>
        <v>16266738.23</v>
      </c>
      <c r="I145" s="172">
        <f t="shared" si="2"/>
        <v>98.55164697922505</v>
      </c>
    </row>
    <row r="146" spans="1:9" ht="24">
      <c r="A146" s="156">
        <v>136</v>
      </c>
      <c r="B146" s="170" t="s">
        <v>698</v>
      </c>
      <c r="C146" s="171" t="s">
        <v>733</v>
      </c>
      <c r="D146" s="171" t="s">
        <v>1140</v>
      </c>
      <c r="E146" s="171"/>
      <c r="F146" s="172">
        <v>20021194.7</v>
      </c>
      <c r="G146" s="172">
        <v>16505800.49</v>
      </c>
      <c r="H146" s="172">
        <f>+H147+H150</f>
        <v>16266738.23</v>
      </c>
      <c r="I146" s="172">
        <f t="shared" si="2"/>
        <v>98.55164697922505</v>
      </c>
    </row>
    <row r="147" spans="1:9" ht="12.75">
      <c r="A147" s="156">
        <v>137</v>
      </c>
      <c r="B147" s="170" t="s">
        <v>699</v>
      </c>
      <c r="C147" s="171" t="s">
        <v>733</v>
      </c>
      <c r="D147" s="171" t="s">
        <v>1141</v>
      </c>
      <c r="E147" s="171"/>
      <c r="F147" s="172">
        <v>16682457</v>
      </c>
      <c r="G147" s="172">
        <v>13394601</v>
      </c>
      <c r="H147" s="172">
        <f>+H148</f>
        <v>13230426.05</v>
      </c>
      <c r="I147" s="172">
        <f t="shared" si="2"/>
        <v>98.77431996667912</v>
      </c>
    </row>
    <row r="148" spans="1:9" ht="12.75">
      <c r="A148" s="156">
        <v>138</v>
      </c>
      <c r="B148" s="170" t="s">
        <v>537</v>
      </c>
      <c r="C148" s="171" t="s">
        <v>733</v>
      </c>
      <c r="D148" s="171" t="s">
        <v>1141</v>
      </c>
      <c r="E148" s="171" t="s">
        <v>538</v>
      </c>
      <c r="F148" s="172">
        <v>16682457</v>
      </c>
      <c r="G148" s="172">
        <v>13394601</v>
      </c>
      <c r="H148" s="172">
        <f>+H149</f>
        <v>13230426.05</v>
      </c>
      <c r="I148" s="172">
        <f t="shared" si="2"/>
        <v>98.77431996667912</v>
      </c>
    </row>
    <row r="149" spans="1:9" ht="12.75">
      <c r="A149" s="156">
        <v>139</v>
      </c>
      <c r="B149" s="170" t="s">
        <v>541</v>
      </c>
      <c r="C149" s="171" t="s">
        <v>733</v>
      </c>
      <c r="D149" s="171" t="s">
        <v>1141</v>
      </c>
      <c r="E149" s="171" t="s">
        <v>542</v>
      </c>
      <c r="F149" s="172">
        <v>16682457</v>
      </c>
      <c r="G149" s="172">
        <v>13394601</v>
      </c>
      <c r="H149" s="172">
        <f>13088388.73+142037.32</f>
        <v>13230426.05</v>
      </c>
      <c r="I149" s="172">
        <f t="shared" si="2"/>
        <v>98.77431996667912</v>
      </c>
    </row>
    <row r="150" spans="1:9" ht="12.75">
      <c r="A150" s="156">
        <v>140</v>
      </c>
      <c r="B150" s="170" t="s">
        <v>700</v>
      </c>
      <c r="C150" s="171" t="s">
        <v>733</v>
      </c>
      <c r="D150" s="171" t="s">
        <v>701</v>
      </c>
      <c r="E150" s="171"/>
      <c r="F150" s="172">
        <v>3338737.7</v>
      </c>
      <c r="G150" s="172">
        <v>3111199.49</v>
      </c>
      <c r="H150" s="172">
        <f>+H151</f>
        <v>3036312.18</v>
      </c>
      <c r="I150" s="172">
        <f t="shared" si="2"/>
        <v>97.59297627038373</v>
      </c>
    </row>
    <row r="151" spans="1:9" ht="12.75">
      <c r="A151" s="156">
        <v>141</v>
      </c>
      <c r="B151" s="170" t="s">
        <v>537</v>
      </c>
      <c r="C151" s="171" t="s">
        <v>733</v>
      </c>
      <c r="D151" s="171" t="s">
        <v>701</v>
      </c>
      <c r="E151" s="171" t="s">
        <v>538</v>
      </c>
      <c r="F151" s="172">
        <v>3338737.7</v>
      </c>
      <c r="G151" s="172">
        <v>3111199.49</v>
      </c>
      <c r="H151" s="172">
        <f>+H152</f>
        <v>3036312.18</v>
      </c>
      <c r="I151" s="172">
        <f t="shared" si="2"/>
        <v>97.59297627038373</v>
      </c>
    </row>
    <row r="152" spans="1:9" ht="12.75">
      <c r="A152" s="156">
        <v>142</v>
      </c>
      <c r="B152" s="170" t="s">
        <v>543</v>
      </c>
      <c r="C152" s="171" t="s">
        <v>733</v>
      </c>
      <c r="D152" s="171" t="s">
        <v>701</v>
      </c>
      <c r="E152" s="171" t="s">
        <v>544</v>
      </c>
      <c r="F152" s="172">
        <v>3338737.7</v>
      </c>
      <c r="G152" s="172">
        <v>3111199.49</v>
      </c>
      <c r="H152" s="172">
        <f>2646389.66+389922.52</f>
        <v>3036312.18</v>
      </c>
      <c r="I152" s="172">
        <f t="shared" si="2"/>
        <v>97.59297627038373</v>
      </c>
    </row>
    <row r="153" spans="1:9" ht="36">
      <c r="A153" s="156">
        <v>143</v>
      </c>
      <c r="B153" s="170" t="s">
        <v>734</v>
      </c>
      <c r="C153" s="171" t="s">
        <v>735</v>
      </c>
      <c r="D153" s="171"/>
      <c r="E153" s="171"/>
      <c r="F153" s="172">
        <v>1200000</v>
      </c>
      <c r="G153" s="172">
        <v>8820631.55</v>
      </c>
      <c r="H153" s="172">
        <f>+H154</f>
        <v>8820631.549999999</v>
      </c>
      <c r="I153" s="172">
        <f t="shared" si="2"/>
        <v>99.99999999999997</v>
      </c>
    </row>
    <row r="154" spans="1:9" ht="24">
      <c r="A154" s="156">
        <v>144</v>
      </c>
      <c r="B154" s="170" t="s">
        <v>698</v>
      </c>
      <c r="C154" s="171" t="s">
        <v>735</v>
      </c>
      <c r="D154" s="171" t="s">
        <v>1140</v>
      </c>
      <c r="E154" s="171"/>
      <c r="F154" s="172">
        <v>1200000</v>
      </c>
      <c r="G154" s="172">
        <v>8820631.55</v>
      </c>
      <c r="H154" s="172">
        <f>+H155+H158</f>
        <v>8820631.549999999</v>
      </c>
      <c r="I154" s="172">
        <f t="shared" si="2"/>
        <v>99.99999999999997</v>
      </c>
    </row>
    <row r="155" spans="1:9" ht="12.75">
      <c r="A155" s="156">
        <v>145</v>
      </c>
      <c r="B155" s="170" t="s">
        <v>699</v>
      </c>
      <c r="C155" s="171" t="s">
        <v>735</v>
      </c>
      <c r="D155" s="171" t="s">
        <v>1141</v>
      </c>
      <c r="E155" s="171"/>
      <c r="F155" s="172">
        <v>1050000</v>
      </c>
      <c r="G155" s="172">
        <v>8472512.88</v>
      </c>
      <c r="H155" s="172">
        <f>+H156</f>
        <v>8472512.879999999</v>
      </c>
      <c r="I155" s="172">
        <f t="shared" si="2"/>
        <v>99.99999999999997</v>
      </c>
    </row>
    <row r="156" spans="1:9" ht="12.75">
      <c r="A156" s="156">
        <v>146</v>
      </c>
      <c r="B156" s="170" t="s">
        <v>537</v>
      </c>
      <c r="C156" s="171" t="s">
        <v>735</v>
      </c>
      <c r="D156" s="171" t="s">
        <v>1141</v>
      </c>
      <c r="E156" s="171" t="s">
        <v>538</v>
      </c>
      <c r="F156" s="172">
        <v>1050000</v>
      </c>
      <c r="G156" s="172">
        <v>8472512.88</v>
      </c>
      <c r="H156" s="172">
        <f>+H157</f>
        <v>8472512.879999999</v>
      </c>
      <c r="I156" s="172">
        <f t="shared" si="2"/>
        <v>99.99999999999997</v>
      </c>
    </row>
    <row r="157" spans="1:9" ht="12.75">
      <c r="A157" s="156">
        <v>147</v>
      </c>
      <c r="B157" s="170" t="s">
        <v>541</v>
      </c>
      <c r="C157" s="171" t="s">
        <v>735</v>
      </c>
      <c r="D157" s="171" t="s">
        <v>1141</v>
      </c>
      <c r="E157" s="171" t="s">
        <v>542</v>
      </c>
      <c r="F157" s="172">
        <v>1050000</v>
      </c>
      <c r="G157" s="172">
        <v>8472512.88</v>
      </c>
      <c r="H157" s="172">
        <f>851881.33+7620631.55</f>
        <v>8472512.879999999</v>
      </c>
      <c r="I157" s="172">
        <f t="shared" si="2"/>
        <v>99.99999999999997</v>
      </c>
    </row>
    <row r="158" spans="1:9" ht="12.75">
      <c r="A158" s="156">
        <v>148</v>
      </c>
      <c r="B158" s="170" t="s">
        <v>700</v>
      </c>
      <c r="C158" s="171" t="s">
        <v>735</v>
      </c>
      <c r="D158" s="171" t="s">
        <v>701</v>
      </c>
      <c r="E158" s="171"/>
      <c r="F158" s="172">
        <v>150000</v>
      </c>
      <c r="G158" s="172">
        <v>348118.67</v>
      </c>
      <c r="H158" s="172">
        <f>+H159</f>
        <v>348118.67</v>
      </c>
      <c r="I158" s="172">
        <f t="shared" si="2"/>
        <v>100</v>
      </c>
    </row>
    <row r="159" spans="1:9" ht="12.75">
      <c r="A159" s="156">
        <v>149</v>
      </c>
      <c r="B159" s="170" t="s">
        <v>537</v>
      </c>
      <c r="C159" s="171" t="s">
        <v>735</v>
      </c>
      <c r="D159" s="171" t="s">
        <v>701</v>
      </c>
      <c r="E159" s="171" t="s">
        <v>538</v>
      </c>
      <c r="F159" s="172">
        <v>150000</v>
      </c>
      <c r="G159" s="172">
        <v>348118.67</v>
      </c>
      <c r="H159" s="172">
        <f>+H160</f>
        <v>348118.67</v>
      </c>
      <c r="I159" s="172">
        <f t="shared" si="2"/>
        <v>100</v>
      </c>
    </row>
    <row r="160" spans="1:9" ht="12.75">
      <c r="A160" s="156">
        <v>150</v>
      </c>
      <c r="B160" s="170" t="s">
        <v>541</v>
      </c>
      <c r="C160" s="171" t="s">
        <v>735</v>
      </c>
      <c r="D160" s="171" t="s">
        <v>701</v>
      </c>
      <c r="E160" s="171" t="s">
        <v>542</v>
      </c>
      <c r="F160" s="172">
        <v>150000</v>
      </c>
      <c r="G160" s="172">
        <v>348118.67</v>
      </c>
      <c r="H160" s="172">
        <f>316789.67+31329</f>
        <v>348118.67</v>
      </c>
      <c r="I160" s="172">
        <f t="shared" si="2"/>
        <v>100</v>
      </c>
    </row>
    <row r="161" spans="1:9" ht="48">
      <c r="A161" s="156">
        <v>151</v>
      </c>
      <c r="B161" s="170" t="s">
        <v>736</v>
      </c>
      <c r="C161" s="171" t="s">
        <v>737</v>
      </c>
      <c r="D161" s="171"/>
      <c r="E161" s="171"/>
      <c r="F161" s="172">
        <v>1800000</v>
      </c>
      <c r="G161" s="172">
        <v>2300000</v>
      </c>
      <c r="H161" s="172">
        <f>+H162</f>
        <v>2300000</v>
      </c>
      <c r="I161" s="172">
        <f t="shared" si="2"/>
        <v>100</v>
      </c>
    </row>
    <row r="162" spans="1:9" ht="24">
      <c r="A162" s="156">
        <v>152</v>
      </c>
      <c r="B162" s="170" t="s">
        <v>698</v>
      </c>
      <c r="C162" s="171" t="s">
        <v>737</v>
      </c>
      <c r="D162" s="171" t="s">
        <v>1140</v>
      </c>
      <c r="E162" s="171"/>
      <c r="F162" s="172">
        <v>1800000</v>
      </c>
      <c r="G162" s="172">
        <v>2300000</v>
      </c>
      <c r="H162" s="172">
        <f>+H163+H166</f>
        <v>2300000</v>
      </c>
      <c r="I162" s="172">
        <f t="shared" si="2"/>
        <v>100</v>
      </c>
    </row>
    <row r="163" spans="1:9" ht="12.75">
      <c r="A163" s="156">
        <v>153</v>
      </c>
      <c r="B163" s="170" t="s">
        <v>699</v>
      </c>
      <c r="C163" s="171" t="s">
        <v>737</v>
      </c>
      <c r="D163" s="171" t="s">
        <v>1141</v>
      </c>
      <c r="E163" s="171"/>
      <c r="F163" s="172">
        <v>1119241</v>
      </c>
      <c r="G163" s="172">
        <v>1168117.91</v>
      </c>
      <c r="H163" s="172">
        <f>+H164</f>
        <v>1168117.91</v>
      </c>
      <c r="I163" s="172">
        <f t="shared" si="2"/>
        <v>100</v>
      </c>
    </row>
    <row r="164" spans="1:9" ht="12.75">
      <c r="A164" s="156">
        <v>154</v>
      </c>
      <c r="B164" s="170" t="s">
        <v>537</v>
      </c>
      <c r="C164" s="171" t="s">
        <v>737</v>
      </c>
      <c r="D164" s="171" t="s">
        <v>1141</v>
      </c>
      <c r="E164" s="171" t="s">
        <v>538</v>
      </c>
      <c r="F164" s="172">
        <v>1119241</v>
      </c>
      <c r="G164" s="172">
        <v>1168117.91</v>
      </c>
      <c r="H164" s="172">
        <f>+H165</f>
        <v>1168117.91</v>
      </c>
      <c r="I164" s="172">
        <f t="shared" si="2"/>
        <v>100</v>
      </c>
    </row>
    <row r="165" spans="1:9" ht="12.75">
      <c r="A165" s="156">
        <v>155</v>
      </c>
      <c r="B165" s="170" t="s">
        <v>541</v>
      </c>
      <c r="C165" s="171" t="s">
        <v>737</v>
      </c>
      <c r="D165" s="171" t="s">
        <v>1141</v>
      </c>
      <c r="E165" s="171" t="s">
        <v>542</v>
      </c>
      <c r="F165" s="172">
        <v>1119241</v>
      </c>
      <c r="G165" s="172">
        <v>1168117.91</v>
      </c>
      <c r="H165" s="172">
        <v>1168117.91</v>
      </c>
      <c r="I165" s="172">
        <f t="shared" si="2"/>
        <v>100</v>
      </c>
    </row>
    <row r="166" spans="1:9" ht="12.75">
      <c r="A166" s="156">
        <v>156</v>
      </c>
      <c r="B166" s="170" t="s">
        <v>700</v>
      </c>
      <c r="C166" s="171" t="s">
        <v>737</v>
      </c>
      <c r="D166" s="171" t="s">
        <v>701</v>
      </c>
      <c r="E166" s="171"/>
      <c r="F166" s="172">
        <v>680759</v>
      </c>
      <c r="G166" s="172">
        <v>1131882.09</v>
      </c>
      <c r="H166" s="172">
        <f>+H167</f>
        <v>1131882.09</v>
      </c>
      <c r="I166" s="172">
        <f t="shared" si="2"/>
        <v>100</v>
      </c>
    </row>
    <row r="167" spans="1:9" ht="12.75">
      <c r="A167" s="156">
        <v>157</v>
      </c>
      <c r="B167" s="170" t="s">
        <v>537</v>
      </c>
      <c r="C167" s="171" t="s">
        <v>737</v>
      </c>
      <c r="D167" s="171" t="s">
        <v>701</v>
      </c>
      <c r="E167" s="171" t="s">
        <v>538</v>
      </c>
      <c r="F167" s="172">
        <v>680759</v>
      </c>
      <c r="G167" s="172">
        <v>1131882.09</v>
      </c>
      <c r="H167" s="172">
        <f>+H168</f>
        <v>1131882.09</v>
      </c>
      <c r="I167" s="172">
        <f t="shared" si="2"/>
        <v>100</v>
      </c>
    </row>
    <row r="168" spans="1:9" ht="12.75">
      <c r="A168" s="156">
        <v>158</v>
      </c>
      <c r="B168" s="170" t="s">
        <v>541</v>
      </c>
      <c r="C168" s="171" t="s">
        <v>737</v>
      </c>
      <c r="D168" s="171" t="s">
        <v>701</v>
      </c>
      <c r="E168" s="171" t="s">
        <v>542</v>
      </c>
      <c r="F168" s="172">
        <v>680759</v>
      </c>
      <c r="G168" s="172">
        <v>1131882.09</v>
      </c>
      <c r="H168" s="172">
        <v>1131882.09</v>
      </c>
      <c r="I168" s="172">
        <f t="shared" si="2"/>
        <v>100</v>
      </c>
    </row>
    <row r="169" spans="1:9" ht="48">
      <c r="A169" s="156">
        <v>159</v>
      </c>
      <c r="B169" s="170" t="s">
        <v>714</v>
      </c>
      <c r="C169" s="171" t="s">
        <v>715</v>
      </c>
      <c r="D169" s="171"/>
      <c r="E169" s="171"/>
      <c r="F169" s="172">
        <v>25556300</v>
      </c>
      <c r="G169" s="172">
        <v>25556300</v>
      </c>
      <c r="H169" s="172">
        <f>+H170</f>
        <v>25556300</v>
      </c>
      <c r="I169" s="172">
        <f t="shared" si="2"/>
        <v>100</v>
      </c>
    </row>
    <row r="170" spans="1:9" ht="24">
      <c r="A170" s="156">
        <v>160</v>
      </c>
      <c r="B170" s="170" t="s">
        <v>698</v>
      </c>
      <c r="C170" s="171" t="s">
        <v>715</v>
      </c>
      <c r="D170" s="171" t="s">
        <v>1140</v>
      </c>
      <c r="E170" s="171"/>
      <c r="F170" s="172">
        <v>25556300</v>
      </c>
      <c r="G170" s="172">
        <v>25556300</v>
      </c>
      <c r="H170" s="172">
        <f>+H171+H174</f>
        <v>25556300</v>
      </c>
      <c r="I170" s="172">
        <f t="shared" si="2"/>
        <v>100</v>
      </c>
    </row>
    <row r="171" spans="1:9" ht="12.75">
      <c r="A171" s="156">
        <v>161</v>
      </c>
      <c r="B171" s="170" t="s">
        <v>699</v>
      </c>
      <c r="C171" s="171" t="s">
        <v>715</v>
      </c>
      <c r="D171" s="171" t="s">
        <v>1141</v>
      </c>
      <c r="E171" s="171"/>
      <c r="F171" s="172">
        <v>20668300</v>
      </c>
      <c r="G171" s="172">
        <v>21176356.75</v>
      </c>
      <c r="H171" s="172">
        <f>+H172</f>
        <v>21176356.75</v>
      </c>
      <c r="I171" s="172">
        <f t="shared" si="2"/>
        <v>100</v>
      </c>
    </row>
    <row r="172" spans="1:9" ht="12.75">
      <c r="A172" s="156">
        <v>162</v>
      </c>
      <c r="B172" s="170" t="s">
        <v>537</v>
      </c>
      <c r="C172" s="171" t="s">
        <v>715</v>
      </c>
      <c r="D172" s="171" t="s">
        <v>1141</v>
      </c>
      <c r="E172" s="171" t="s">
        <v>538</v>
      </c>
      <c r="F172" s="172">
        <v>20668300</v>
      </c>
      <c r="G172" s="172">
        <v>21176356.75</v>
      </c>
      <c r="H172" s="172">
        <f>+H173</f>
        <v>21176356.75</v>
      </c>
      <c r="I172" s="172">
        <f t="shared" si="2"/>
        <v>100</v>
      </c>
    </row>
    <row r="173" spans="1:9" ht="12.75">
      <c r="A173" s="156">
        <v>163</v>
      </c>
      <c r="B173" s="170" t="s">
        <v>539</v>
      </c>
      <c r="C173" s="171" t="s">
        <v>715</v>
      </c>
      <c r="D173" s="171" t="s">
        <v>1141</v>
      </c>
      <c r="E173" s="171" t="s">
        <v>540</v>
      </c>
      <c r="F173" s="172">
        <v>20668300</v>
      </c>
      <c r="G173" s="172">
        <v>21176356.75</v>
      </c>
      <c r="H173" s="172">
        <v>21176356.75</v>
      </c>
      <c r="I173" s="172">
        <f t="shared" si="2"/>
        <v>100</v>
      </c>
    </row>
    <row r="174" spans="1:9" ht="12.75">
      <c r="A174" s="156">
        <v>164</v>
      </c>
      <c r="B174" s="170" t="s">
        <v>700</v>
      </c>
      <c r="C174" s="171" t="s">
        <v>715</v>
      </c>
      <c r="D174" s="171" t="s">
        <v>701</v>
      </c>
      <c r="E174" s="171"/>
      <c r="F174" s="172">
        <v>4888000</v>
      </c>
      <c r="G174" s="172">
        <v>4379943.25</v>
      </c>
      <c r="H174" s="172">
        <f>+H175</f>
        <v>4379943.25</v>
      </c>
      <c r="I174" s="172">
        <f t="shared" si="2"/>
        <v>100</v>
      </c>
    </row>
    <row r="175" spans="1:9" ht="12.75">
      <c r="A175" s="156">
        <v>165</v>
      </c>
      <c r="B175" s="170" t="s">
        <v>537</v>
      </c>
      <c r="C175" s="171" t="s">
        <v>715</v>
      </c>
      <c r="D175" s="171" t="s">
        <v>701</v>
      </c>
      <c r="E175" s="171" t="s">
        <v>538</v>
      </c>
      <c r="F175" s="172">
        <v>4888000</v>
      </c>
      <c r="G175" s="172">
        <v>4379943.25</v>
      </c>
      <c r="H175" s="172">
        <f>+H176</f>
        <v>4379943.25</v>
      </c>
      <c r="I175" s="172">
        <f t="shared" si="2"/>
        <v>100</v>
      </c>
    </row>
    <row r="176" spans="1:9" ht="12.75">
      <c r="A176" s="156">
        <v>166</v>
      </c>
      <c r="B176" s="170" t="s">
        <v>539</v>
      </c>
      <c r="C176" s="171" t="s">
        <v>715</v>
      </c>
      <c r="D176" s="171" t="s">
        <v>701</v>
      </c>
      <c r="E176" s="171" t="s">
        <v>540</v>
      </c>
      <c r="F176" s="172">
        <v>4888000</v>
      </c>
      <c r="G176" s="172">
        <v>4379943.25</v>
      </c>
      <c r="H176" s="172">
        <v>4379943.25</v>
      </c>
      <c r="I176" s="172">
        <f t="shared" si="2"/>
        <v>100</v>
      </c>
    </row>
    <row r="177" spans="1:9" ht="60">
      <c r="A177" s="156">
        <v>167</v>
      </c>
      <c r="B177" s="173" t="s">
        <v>738</v>
      </c>
      <c r="C177" s="171" t="s">
        <v>739</v>
      </c>
      <c r="D177" s="171"/>
      <c r="E177" s="171"/>
      <c r="F177" s="172">
        <v>1066202</v>
      </c>
      <c r="G177" s="172">
        <v>1066202</v>
      </c>
      <c r="H177" s="172">
        <f>+H178</f>
        <v>1066202</v>
      </c>
      <c r="I177" s="172">
        <f t="shared" si="2"/>
        <v>100</v>
      </c>
    </row>
    <row r="178" spans="1:9" ht="24">
      <c r="A178" s="156">
        <v>168</v>
      </c>
      <c r="B178" s="170" t="s">
        <v>698</v>
      </c>
      <c r="C178" s="171" t="s">
        <v>739</v>
      </c>
      <c r="D178" s="171" t="s">
        <v>1140</v>
      </c>
      <c r="E178" s="171"/>
      <c r="F178" s="172">
        <v>1066202</v>
      </c>
      <c r="G178" s="172">
        <v>1066202</v>
      </c>
      <c r="H178" s="172">
        <f>+H179</f>
        <v>1066202</v>
      </c>
      <c r="I178" s="172">
        <f t="shared" si="2"/>
        <v>100</v>
      </c>
    </row>
    <row r="179" spans="1:9" ht="12.75">
      <c r="A179" s="156">
        <v>169</v>
      </c>
      <c r="B179" s="170" t="s">
        <v>699</v>
      </c>
      <c r="C179" s="171" t="s">
        <v>739</v>
      </c>
      <c r="D179" s="171" t="s">
        <v>1141</v>
      </c>
      <c r="E179" s="171"/>
      <c r="F179" s="172">
        <v>1066202</v>
      </c>
      <c r="G179" s="172">
        <v>1066202</v>
      </c>
      <c r="H179" s="172">
        <f>+H180</f>
        <v>1066202</v>
      </c>
      <c r="I179" s="172">
        <f t="shared" si="2"/>
        <v>100</v>
      </c>
    </row>
    <row r="180" spans="1:9" ht="12.75">
      <c r="A180" s="156">
        <v>170</v>
      </c>
      <c r="B180" s="170" t="s">
        <v>537</v>
      </c>
      <c r="C180" s="171" t="s">
        <v>739</v>
      </c>
      <c r="D180" s="171" t="s">
        <v>1141</v>
      </c>
      <c r="E180" s="171" t="s">
        <v>538</v>
      </c>
      <c r="F180" s="172">
        <v>1066202</v>
      </c>
      <c r="G180" s="172">
        <v>1066202</v>
      </c>
      <c r="H180" s="172">
        <f>+H181</f>
        <v>1066202</v>
      </c>
      <c r="I180" s="172">
        <f t="shared" si="2"/>
        <v>100</v>
      </c>
    </row>
    <row r="181" spans="1:9" ht="12.75">
      <c r="A181" s="156">
        <v>171</v>
      </c>
      <c r="B181" s="170" t="s">
        <v>541</v>
      </c>
      <c r="C181" s="171" t="s">
        <v>739</v>
      </c>
      <c r="D181" s="171" t="s">
        <v>1141</v>
      </c>
      <c r="E181" s="171" t="s">
        <v>542</v>
      </c>
      <c r="F181" s="172">
        <v>1066202</v>
      </c>
      <c r="G181" s="172">
        <v>1066202</v>
      </c>
      <c r="H181" s="172">
        <v>1066202</v>
      </c>
      <c r="I181" s="172">
        <f t="shared" si="2"/>
        <v>100</v>
      </c>
    </row>
    <row r="182" spans="1:9" ht="48">
      <c r="A182" s="156">
        <v>172</v>
      </c>
      <c r="B182" s="170" t="s">
        <v>740</v>
      </c>
      <c r="C182" s="171" t="s">
        <v>741</v>
      </c>
      <c r="D182" s="171"/>
      <c r="E182" s="171"/>
      <c r="F182" s="172">
        <v>0</v>
      </c>
      <c r="G182" s="172">
        <v>23700</v>
      </c>
      <c r="H182" s="172">
        <f>+H183</f>
        <v>23700</v>
      </c>
      <c r="I182" s="172">
        <f t="shared" si="2"/>
        <v>100</v>
      </c>
    </row>
    <row r="183" spans="1:9" ht="24">
      <c r="A183" s="156">
        <v>173</v>
      </c>
      <c r="B183" s="170" t="s">
        <v>698</v>
      </c>
      <c r="C183" s="171" t="s">
        <v>741</v>
      </c>
      <c r="D183" s="171" t="s">
        <v>1140</v>
      </c>
      <c r="E183" s="171"/>
      <c r="F183" s="172">
        <v>0</v>
      </c>
      <c r="G183" s="172">
        <v>23700</v>
      </c>
      <c r="H183" s="172">
        <f>+H184</f>
        <v>23700</v>
      </c>
      <c r="I183" s="172">
        <f t="shared" si="2"/>
        <v>100</v>
      </c>
    </row>
    <row r="184" spans="1:9" ht="12.75">
      <c r="A184" s="156">
        <v>174</v>
      </c>
      <c r="B184" s="170" t="s">
        <v>699</v>
      </c>
      <c r="C184" s="171" t="s">
        <v>741</v>
      </c>
      <c r="D184" s="171" t="s">
        <v>1141</v>
      </c>
      <c r="E184" s="171"/>
      <c r="F184" s="172">
        <v>0</v>
      </c>
      <c r="G184" s="172">
        <v>23700</v>
      </c>
      <c r="H184" s="172">
        <f>+H185</f>
        <v>23700</v>
      </c>
      <c r="I184" s="172">
        <f t="shared" si="2"/>
        <v>100</v>
      </c>
    </row>
    <row r="185" spans="1:9" ht="12.75">
      <c r="A185" s="156">
        <v>175</v>
      </c>
      <c r="B185" s="170" t="s">
        <v>537</v>
      </c>
      <c r="C185" s="171" t="s">
        <v>741</v>
      </c>
      <c r="D185" s="171" t="s">
        <v>1141</v>
      </c>
      <c r="E185" s="171" t="s">
        <v>538</v>
      </c>
      <c r="F185" s="172">
        <v>0</v>
      </c>
      <c r="G185" s="172">
        <v>23700</v>
      </c>
      <c r="H185" s="172">
        <f>+H186</f>
        <v>23700</v>
      </c>
      <c r="I185" s="172">
        <f t="shared" si="2"/>
        <v>100</v>
      </c>
    </row>
    <row r="186" spans="1:9" ht="12.75">
      <c r="A186" s="156">
        <v>176</v>
      </c>
      <c r="B186" s="170" t="s">
        <v>541</v>
      </c>
      <c r="C186" s="171" t="s">
        <v>741</v>
      </c>
      <c r="D186" s="171" t="s">
        <v>1141</v>
      </c>
      <c r="E186" s="171" t="s">
        <v>542</v>
      </c>
      <c r="F186" s="172">
        <v>0</v>
      </c>
      <c r="G186" s="172">
        <v>23700</v>
      </c>
      <c r="H186" s="172">
        <v>23700</v>
      </c>
      <c r="I186" s="172">
        <f t="shared" si="2"/>
        <v>100</v>
      </c>
    </row>
    <row r="187" spans="1:9" ht="12.75">
      <c r="A187" s="156">
        <v>177</v>
      </c>
      <c r="B187" s="170" t="s">
        <v>742</v>
      </c>
      <c r="C187" s="171" t="s">
        <v>743</v>
      </c>
      <c r="D187" s="171"/>
      <c r="E187" s="171"/>
      <c r="F187" s="172">
        <v>121000</v>
      </c>
      <c r="G187" s="172">
        <v>13307</v>
      </c>
      <c r="H187" s="172">
        <f>+H188</f>
        <v>0</v>
      </c>
      <c r="I187" s="172">
        <f t="shared" si="2"/>
        <v>0</v>
      </c>
    </row>
    <row r="188" spans="1:9" ht="24">
      <c r="A188" s="156">
        <v>178</v>
      </c>
      <c r="B188" s="170" t="s">
        <v>698</v>
      </c>
      <c r="C188" s="171" t="s">
        <v>743</v>
      </c>
      <c r="D188" s="171" t="s">
        <v>1140</v>
      </c>
      <c r="E188" s="171"/>
      <c r="F188" s="172">
        <v>121000</v>
      </c>
      <c r="G188" s="172">
        <v>13307</v>
      </c>
      <c r="H188" s="172">
        <f>+H189</f>
        <v>0</v>
      </c>
      <c r="I188" s="172">
        <f t="shared" si="2"/>
        <v>0</v>
      </c>
    </row>
    <row r="189" spans="1:9" ht="12.75">
      <c r="A189" s="156">
        <v>179</v>
      </c>
      <c r="B189" s="170" t="s">
        <v>699</v>
      </c>
      <c r="C189" s="171" t="s">
        <v>743</v>
      </c>
      <c r="D189" s="171" t="s">
        <v>1141</v>
      </c>
      <c r="E189" s="171"/>
      <c r="F189" s="172">
        <v>121000</v>
      </c>
      <c r="G189" s="172">
        <v>13307</v>
      </c>
      <c r="H189" s="172">
        <f>+H190</f>
        <v>0</v>
      </c>
      <c r="I189" s="172">
        <f t="shared" si="2"/>
        <v>0</v>
      </c>
    </row>
    <row r="190" spans="1:9" ht="12.75">
      <c r="A190" s="156">
        <v>180</v>
      </c>
      <c r="B190" s="170" t="s">
        <v>537</v>
      </c>
      <c r="C190" s="171" t="s">
        <v>743</v>
      </c>
      <c r="D190" s="171" t="s">
        <v>1141</v>
      </c>
      <c r="E190" s="171" t="s">
        <v>538</v>
      </c>
      <c r="F190" s="172">
        <v>121000</v>
      </c>
      <c r="G190" s="172">
        <v>13307</v>
      </c>
      <c r="H190" s="172">
        <f>+H191</f>
        <v>0</v>
      </c>
      <c r="I190" s="172">
        <f t="shared" si="2"/>
        <v>0</v>
      </c>
    </row>
    <row r="191" spans="1:9" ht="12.75">
      <c r="A191" s="156">
        <v>181</v>
      </c>
      <c r="B191" s="170" t="s">
        <v>541</v>
      </c>
      <c r="C191" s="171" t="s">
        <v>743</v>
      </c>
      <c r="D191" s="171" t="s">
        <v>1141</v>
      </c>
      <c r="E191" s="171" t="s">
        <v>542</v>
      </c>
      <c r="F191" s="172">
        <v>121000</v>
      </c>
      <c r="G191" s="172">
        <v>13307</v>
      </c>
      <c r="H191" s="172">
        <v>0</v>
      </c>
      <c r="I191" s="172">
        <f t="shared" si="2"/>
        <v>0</v>
      </c>
    </row>
    <row r="192" spans="1:9" ht="36">
      <c r="A192" s="156">
        <v>182</v>
      </c>
      <c r="B192" s="170" t="s">
        <v>160</v>
      </c>
      <c r="C192" s="171" t="s">
        <v>161</v>
      </c>
      <c r="D192" s="171"/>
      <c r="E192" s="171"/>
      <c r="F192" s="172">
        <v>0</v>
      </c>
      <c r="G192" s="172">
        <v>3808</v>
      </c>
      <c r="H192" s="172">
        <f>+H193</f>
        <v>3808</v>
      </c>
      <c r="I192" s="172">
        <f t="shared" si="2"/>
        <v>100</v>
      </c>
    </row>
    <row r="193" spans="1:9" ht="12.75">
      <c r="A193" s="156">
        <v>183</v>
      </c>
      <c r="B193" s="170" t="s">
        <v>156</v>
      </c>
      <c r="C193" s="171" t="s">
        <v>161</v>
      </c>
      <c r="D193" s="171" t="s">
        <v>157</v>
      </c>
      <c r="E193" s="171"/>
      <c r="F193" s="172">
        <v>0</v>
      </c>
      <c r="G193" s="172">
        <v>3808</v>
      </c>
      <c r="H193" s="172">
        <v>3808</v>
      </c>
      <c r="I193" s="172">
        <f t="shared" si="2"/>
        <v>100</v>
      </c>
    </row>
    <row r="194" spans="1:9" ht="60">
      <c r="A194" s="156">
        <v>184</v>
      </c>
      <c r="B194" s="173" t="s">
        <v>744</v>
      </c>
      <c r="C194" s="171" t="s">
        <v>745</v>
      </c>
      <c r="D194" s="171"/>
      <c r="E194" s="171"/>
      <c r="F194" s="172">
        <v>0</v>
      </c>
      <c r="G194" s="172">
        <v>115200</v>
      </c>
      <c r="H194" s="172">
        <f>+H195</f>
        <v>0</v>
      </c>
      <c r="I194" s="172">
        <f t="shared" si="2"/>
        <v>0</v>
      </c>
    </row>
    <row r="195" spans="1:9" ht="24">
      <c r="A195" s="156">
        <v>185</v>
      </c>
      <c r="B195" s="170" t="s">
        <v>698</v>
      </c>
      <c r="C195" s="171" t="s">
        <v>745</v>
      </c>
      <c r="D195" s="171" t="s">
        <v>1140</v>
      </c>
      <c r="E195" s="171"/>
      <c r="F195" s="172">
        <v>0</v>
      </c>
      <c r="G195" s="172">
        <v>115200</v>
      </c>
      <c r="H195" s="172">
        <f>+H196+H199</f>
        <v>0</v>
      </c>
      <c r="I195" s="172">
        <f t="shared" si="2"/>
        <v>0</v>
      </c>
    </row>
    <row r="196" spans="1:9" ht="12.75">
      <c r="A196" s="156">
        <v>186</v>
      </c>
      <c r="B196" s="170" t="s">
        <v>699</v>
      </c>
      <c r="C196" s="171" t="s">
        <v>745</v>
      </c>
      <c r="D196" s="171" t="s">
        <v>1141</v>
      </c>
      <c r="E196" s="171"/>
      <c r="F196" s="172">
        <v>0</v>
      </c>
      <c r="G196" s="172">
        <v>71900</v>
      </c>
      <c r="H196" s="172">
        <f>+H197</f>
        <v>0</v>
      </c>
      <c r="I196" s="172">
        <f t="shared" si="2"/>
        <v>0</v>
      </c>
    </row>
    <row r="197" spans="1:9" ht="12.75">
      <c r="A197" s="156">
        <v>187</v>
      </c>
      <c r="B197" s="170" t="s">
        <v>537</v>
      </c>
      <c r="C197" s="171" t="s">
        <v>745</v>
      </c>
      <c r="D197" s="171" t="s">
        <v>1141</v>
      </c>
      <c r="E197" s="171" t="s">
        <v>538</v>
      </c>
      <c r="F197" s="172">
        <v>0</v>
      </c>
      <c r="G197" s="172">
        <v>71900</v>
      </c>
      <c r="H197" s="172">
        <f>+H198</f>
        <v>0</v>
      </c>
      <c r="I197" s="172">
        <f t="shared" si="2"/>
        <v>0</v>
      </c>
    </row>
    <row r="198" spans="1:9" ht="12.75">
      <c r="A198" s="156">
        <v>188</v>
      </c>
      <c r="B198" s="170" t="s">
        <v>541</v>
      </c>
      <c r="C198" s="171" t="s">
        <v>745</v>
      </c>
      <c r="D198" s="171" t="s">
        <v>1141</v>
      </c>
      <c r="E198" s="171" t="s">
        <v>542</v>
      </c>
      <c r="F198" s="172">
        <v>0</v>
      </c>
      <c r="G198" s="172">
        <v>71900</v>
      </c>
      <c r="H198" s="172">
        <v>0</v>
      </c>
      <c r="I198" s="172">
        <f t="shared" si="2"/>
        <v>0</v>
      </c>
    </row>
    <row r="199" spans="1:9" ht="12.75">
      <c r="A199" s="156">
        <v>189</v>
      </c>
      <c r="B199" s="170" t="s">
        <v>700</v>
      </c>
      <c r="C199" s="171" t="s">
        <v>745</v>
      </c>
      <c r="D199" s="171" t="s">
        <v>701</v>
      </c>
      <c r="E199" s="171"/>
      <c r="F199" s="172">
        <v>0</v>
      </c>
      <c r="G199" s="172">
        <v>43300</v>
      </c>
      <c r="H199" s="172">
        <f>+H200</f>
        <v>0</v>
      </c>
      <c r="I199" s="172">
        <f t="shared" si="2"/>
        <v>0</v>
      </c>
    </row>
    <row r="200" spans="1:9" ht="12.75">
      <c r="A200" s="156">
        <v>190</v>
      </c>
      <c r="B200" s="170" t="s">
        <v>537</v>
      </c>
      <c r="C200" s="171" t="s">
        <v>745</v>
      </c>
      <c r="D200" s="171" t="s">
        <v>701</v>
      </c>
      <c r="E200" s="171" t="s">
        <v>538</v>
      </c>
      <c r="F200" s="172">
        <v>0</v>
      </c>
      <c r="G200" s="172">
        <v>43300</v>
      </c>
      <c r="H200" s="172">
        <f>+H201</f>
        <v>0</v>
      </c>
      <c r="I200" s="172">
        <f t="shared" si="2"/>
        <v>0</v>
      </c>
    </row>
    <row r="201" spans="1:9" ht="12.75">
      <c r="A201" s="156">
        <v>191</v>
      </c>
      <c r="B201" s="170" t="s">
        <v>541</v>
      </c>
      <c r="C201" s="171" t="s">
        <v>745</v>
      </c>
      <c r="D201" s="171" t="s">
        <v>701</v>
      </c>
      <c r="E201" s="171" t="s">
        <v>542</v>
      </c>
      <c r="F201" s="172">
        <v>0</v>
      </c>
      <c r="G201" s="172">
        <v>43300</v>
      </c>
      <c r="H201" s="172">
        <v>0</v>
      </c>
      <c r="I201" s="172">
        <f t="shared" si="2"/>
        <v>0</v>
      </c>
    </row>
    <row r="202" spans="1:9" ht="48">
      <c r="A202" s="156">
        <v>192</v>
      </c>
      <c r="B202" s="170" t="s">
        <v>746</v>
      </c>
      <c r="C202" s="171" t="s">
        <v>747</v>
      </c>
      <c r="D202" s="171"/>
      <c r="E202" s="171"/>
      <c r="F202" s="172">
        <v>0</v>
      </c>
      <c r="G202" s="172">
        <v>1316</v>
      </c>
      <c r="H202" s="172">
        <f>+H203</f>
        <v>1316</v>
      </c>
      <c r="I202" s="172">
        <f t="shared" si="2"/>
        <v>100</v>
      </c>
    </row>
    <row r="203" spans="1:9" ht="24">
      <c r="A203" s="156">
        <v>193</v>
      </c>
      <c r="B203" s="170" t="s">
        <v>698</v>
      </c>
      <c r="C203" s="171" t="s">
        <v>747</v>
      </c>
      <c r="D203" s="171" t="s">
        <v>1140</v>
      </c>
      <c r="E203" s="171"/>
      <c r="F203" s="172">
        <v>0</v>
      </c>
      <c r="G203" s="172">
        <v>1316</v>
      </c>
      <c r="H203" s="172">
        <f>+H204</f>
        <v>1316</v>
      </c>
      <c r="I203" s="172">
        <f aca="true" t="shared" si="3" ref="I203:I266">+H203/G203*100</f>
        <v>100</v>
      </c>
    </row>
    <row r="204" spans="1:9" ht="12.75">
      <c r="A204" s="156">
        <v>194</v>
      </c>
      <c r="B204" s="170" t="s">
        <v>700</v>
      </c>
      <c r="C204" s="171" t="s">
        <v>747</v>
      </c>
      <c r="D204" s="171" t="s">
        <v>701</v>
      </c>
      <c r="E204" s="171"/>
      <c r="F204" s="172">
        <v>0</v>
      </c>
      <c r="G204" s="172">
        <v>1316</v>
      </c>
      <c r="H204" s="172">
        <f>+H205</f>
        <v>1316</v>
      </c>
      <c r="I204" s="172">
        <f t="shared" si="3"/>
        <v>100</v>
      </c>
    </row>
    <row r="205" spans="1:9" ht="12.75">
      <c r="A205" s="156">
        <v>195</v>
      </c>
      <c r="B205" s="170" t="s">
        <v>537</v>
      </c>
      <c r="C205" s="171" t="s">
        <v>747</v>
      </c>
      <c r="D205" s="171" t="s">
        <v>701</v>
      </c>
      <c r="E205" s="171" t="s">
        <v>538</v>
      </c>
      <c r="F205" s="172">
        <v>0</v>
      </c>
      <c r="G205" s="172">
        <v>1316</v>
      </c>
      <c r="H205" s="172">
        <f>+H206</f>
        <v>1316</v>
      </c>
      <c r="I205" s="172">
        <f t="shared" si="3"/>
        <v>100</v>
      </c>
    </row>
    <row r="206" spans="1:9" ht="12.75">
      <c r="A206" s="156">
        <v>196</v>
      </c>
      <c r="B206" s="170" t="s">
        <v>541</v>
      </c>
      <c r="C206" s="171" t="s">
        <v>747</v>
      </c>
      <c r="D206" s="171" t="s">
        <v>701</v>
      </c>
      <c r="E206" s="171" t="s">
        <v>542</v>
      </c>
      <c r="F206" s="172">
        <v>0</v>
      </c>
      <c r="G206" s="172">
        <v>1316</v>
      </c>
      <c r="H206" s="172">
        <v>1316</v>
      </c>
      <c r="I206" s="172">
        <f t="shared" si="3"/>
        <v>100</v>
      </c>
    </row>
    <row r="207" spans="1:9" ht="48">
      <c r="A207" s="156">
        <v>197</v>
      </c>
      <c r="B207" s="170" t="s">
        <v>748</v>
      </c>
      <c r="C207" s="171" t="s">
        <v>749</v>
      </c>
      <c r="D207" s="171"/>
      <c r="E207" s="171"/>
      <c r="F207" s="172">
        <v>0</v>
      </c>
      <c r="G207" s="172">
        <v>4320</v>
      </c>
      <c r="H207" s="172">
        <f>+H208</f>
        <v>4320</v>
      </c>
      <c r="I207" s="172">
        <f t="shared" si="3"/>
        <v>100</v>
      </c>
    </row>
    <row r="208" spans="1:9" ht="24">
      <c r="A208" s="156">
        <v>198</v>
      </c>
      <c r="B208" s="170" t="s">
        <v>698</v>
      </c>
      <c r="C208" s="171" t="s">
        <v>749</v>
      </c>
      <c r="D208" s="171" t="s">
        <v>1140</v>
      </c>
      <c r="E208" s="171"/>
      <c r="F208" s="172">
        <v>0</v>
      </c>
      <c r="G208" s="172">
        <v>4320</v>
      </c>
      <c r="H208" s="172">
        <f>+H209</f>
        <v>4320</v>
      </c>
      <c r="I208" s="172">
        <f t="shared" si="3"/>
        <v>100</v>
      </c>
    </row>
    <row r="209" spans="1:9" ht="12.75">
      <c r="A209" s="156">
        <v>199</v>
      </c>
      <c r="B209" s="170" t="s">
        <v>699</v>
      </c>
      <c r="C209" s="171" t="s">
        <v>749</v>
      </c>
      <c r="D209" s="171" t="s">
        <v>1141</v>
      </c>
      <c r="E209" s="171"/>
      <c r="F209" s="172">
        <v>0</v>
      </c>
      <c r="G209" s="172">
        <v>4320</v>
      </c>
      <c r="H209" s="172">
        <f>+H210</f>
        <v>4320</v>
      </c>
      <c r="I209" s="172">
        <f t="shared" si="3"/>
        <v>100</v>
      </c>
    </row>
    <row r="210" spans="1:9" ht="12.75">
      <c r="A210" s="156">
        <v>200</v>
      </c>
      <c r="B210" s="170" t="s">
        <v>537</v>
      </c>
      <c r="C210" s="171" t="s">
        <v>749</v>
      </c>
      <c r="D210" s="171" t="s">
        <v>1141</v>
      </c>
      <c r="E210" s="171" t="s">
        <v>538</v>
      </c>
      <c r="F210" s="172">
        <v>0</v>
      </c>
      <c r="G210" s="172">
        <v>4320</v>
      </c>
      <c r="H210" s="172">
        <f>+H211</f>
        <v>4320</v>
      </c>
      <c r="I210" s="172">
        <f t="shared" si="3"/>
        <v>100</v>
      </c>
    </row>
    <row r="211" spans="1:9" ht="12.75">
      <c r="A211" s="156">
        <v>201</v>
      </c>
      <c r="B211" s="170" t="s">
        <v>541</v>
      </c>
      <c r="C211" s="171" t="s">
        <v>749</v>
      </c>
      <c r="D211" s="171" t="s">
        <v>1141</v>
      </c>
      <c r="E211" s="171" t="s">
        <v>542</v>
      </c>
      <c r="F211" s="172">
        <v>0</v>
      </c>
      <c r="G211" s="172">
        <v>4320</v>
      </c>
      <c r="H211" s="172">
        <v>4320</v>
      </c>
      <c r="I211" s="172">
        <f t="shared" si="3"/>
        <v>100</v>
      </c>
    </row>
    <row r="212" spans="1:9" ht="60">
      <c r="A212" s="156">
        <v>202</v>
      </c>
      <c r="B212" s="173" t="s">
        <v>716</v>
      </c>
      <c r="C212" s="171" t="s">
        <v>717</v>
      </c>
      <c r="D212" s="171"/>
      <c r="E212" s="171"/>
      <c r="F212" s="172">
        <v>0</v>
      </c>
      <c r="G212" s="172">
        <v>42300</v>
      </c>
      <c r="H212" s="172">
        <f>+H213</f>
        <v>42300</v>
      </c>
      <c r="I212" s="172">
        <f t="shared" si="3"/>
        <v>100</v>
      </c>
    </row>
    <row r="213" spans="1:9" ht="24">
      <c r="A213" s="156">
        <v>203</v>
      </c>
      <c r="B213" s="170" t="s">
        <v>698</v>
      </c>
      <c r="C213" s="171" t="s">
        <v>717</v>
      </c>
      <c r="D213" s="171" t="s">
        <v>1140</v>
      </c>
      <c r="E213" s="171"/>
      <c r="F213" s="172">
        <v>0</v>
      </c>
      <c r="G213" s="172">
        <v>42300</v>
      </c>
      <c r="H213" s="172">
        <f>+H214</f>
        <v>42300</v>
      </c>
      <c r="I213" s="172">
        <f t="shared" si="3"/>
        <v>100</v>
      </c>
    </row>
    <row r="214" spans="1:9" ht="12.75">
      <c r="A214" s="156">
        <v>204</v>
      </c>
      <c r="B214" s="170" t="s">
        <v>699</v>
      </c>
      <c r="C214" s="171" t="s">
        <v>717</v>
      </c>
      <c r="D214" s="171" t="s">
        <v>1141</v>
      </c>
      <c r="E214" s="171"/>
      <c r="F214" s="172">
        <v>0</v>
      </c>
      <c r="G214" s="172">
        <v>42300</v>
      </c>
      <c r="H214" s="172">
        <f>+H215</f>
        <v>42300</v>
      </c>
      <c r="I214" s="172">
        <f t="shared" si="3"/>
        <v>100</v>
      </c>
    </row>
    <row r="215" spans="1:9" ht="12.75">
      <c r="A215" s="156">
        <v>205</v>
      </c>
      <c r="B215" s="170" t="s">
        <v>537</v>
      </c>
      <c r="C215" s="171" t="s">
        <v>717</v>
      </c>
      <c r="D215" s="171" t="s">
        <v>1141</v>
      </c>
      <c r="E215" s="171" t="s">
        <v>538</v>
      </c>
      <c r="F215" s="172">
        <v>0</v>
      </c>
      <c r="G215" s="172">
        <v>42300</v>
      </c>
      <c r="H215" s="172">
        <f>+H216</f>
        <v>42300</v>
      </c>
      <c r="I215" s="172">
        <f t="shared" si="3"/>
        <v>100</v>
      </c>
    </row>
    <row r="216" spans="1:9" ht="12.75">
      <c r="A216" s="156">
        <v>206</v>
      </c>
      <c r="B216" s="170" t="s">
        <v>539</v>
      </c>
      <c r="C216" s="171" t="s">
        <v>717</v>
      </c>
      <c r="D216" s="171" t="s">
        <v>1141</v>
      </c>
      <c r="E216" s="171" t="s">
        <v>540</v>
      </c>
      <c r="F216" s="172">
        <v>0</v>
      </c>
      <c r="G216" s="172">
        <v>42300</v>
      </c>
      <c r="H216" s="172">
        <v>42300</v>
      </c>
      <c r="I216" s="172">
        <f t="shared" si="3"/>
        <v>100</v>
      </c>
    </row>
    <row r="217" spans="1:9" ht="36">
      <c r="A217" s="156">
        <v>207</v>
      </c>
      <c r="B217" s="170" t="s">
        <v>750</v>
      </c>
      <c r="C217" s="171" t="s">
        <v>751</v>
      </c>
      <c r="D217" s="171"/>
      <c r="E217" s="171"/>
      <c r="F217" s="172">
        <v>0</v>
      </c>
      <c r="G217" s="172">
        <v>15672</v>
      </c>
      <c r="H217" s="172">
        <f>+H218</f>
        <v>0</v>
      </c>
      <c r="I217" s="172">
        <f t="shared" si="3"/>
        <v>0</v>
      </c>
    </row>
    <row r="218" spans="1:9" ht="24">
      <c r="A218" s="156">
        <v>208</v>
      </c>
      <c r="B218" s="170" t="s">
        <v>698</v>
      </c>
      <c r="C218" s="171" t="s">
        <v>751</v>
      </c>
      <c r="D218" s="171" t="s">
        <v>1140</v>
      </c>
      <c r="E218" s="171"/>
      <c r="F218" s="172">
        <v>0</v>
      </c>
      <c r="G218" s="172">
        <v>15672</v>
      </c>
      <c r="H218" s="172">
        <f>+H219+H222</f>
        <v>0</v>
      </c>
      <c r="I218" s="172">
        <f t="shared" si="3"/>
        <v>0</v>
      </c>
    </row>
    <row r="219" spans="1:9" ht="12.75">
      <c r="A219" s="156">
        <v>209</v>
      </c>
      <c r="B219" s="170" t="s">
        <v>699</v>
      </c>
      <c r="C219" s="171" t="s">
        <v>751</v>
      </c>
      <c r="D219" s="171" t="s">
        <v>1141</v>
      </c>
      <c r="E219" s="171"/>
      <c r="F219" s="172">
        <v>0</v>
      </c>
      <c r="G219" s="172">
        <v>7403.91</v>
      </c>
      <c r="H219" s="172">
        <f>+H220</f>
        <v>0</v>
      </c>
      <c r="I219" s="172">
        <f t="shared" si="3"/>
        <v>0</v>
      </c>
    </row>
    <row r="220" spans="1:9" ht="12.75">
      <c r="A220" s="156">
        <v>210</v>
      </c>
      <c r="B220" s="170" t="s">
        <v>537</v>
      </c>
      <c r="C220" s="171" t="s">
        <v>751</v>
      </c>
      <c r="D220" s="171" t="s">
        <v>1141</v>
      </c>
      <c r="E220" s="171" t="s">
        <v>538</v>
      </c>
      <c r="F220" s="172">
        <v>0</v>
      </c>
      <c r="G220" s="172">
        <v>7403.91</v>
      </c>
      <c r="H220" s="172">
        <f>+H221</f>
        <v>0</v>
      </c>
      <c r="I220" s="172">
        <f t="shared" si="3"/>
        <v>0</v>
      </c>
    </row>
    <row r="221" spans="1:9" ht="12.75">
      <c r="A221" s="156">
        <v>211</v>
      </c>
      <c r="B221" s="170" t="s">
        <v>541</v>
      </c>
      <c r="C221" s="171" t="s">
        <v>751</v>
      </c>
      <c r="D221" s="171" t="s">
        <v>1141</v>
      </c>
      <c r="E221" s="171" t="s">
        <v>542</v>
      </c>
      <c r="F221" s="172">
        <v>0</v>
      </c>
      <c r="G221" s="172">
        <v>7403.91</v>
      </c>
      <c r="H221" s="172">
        <v>0</v>
      </c>
      <c r="I221" s="172">
        <f t="shared" si="3"/>
        <v>0</v>
      </c>
    </row>
    <row r="222" spans="1:9" ht="12.75">
      <c r="A222" s="156">
        <v>212</v>
      </c>
      <c r="B222" s="170" t="s">
        <v>700</v>
      </c>
      <c r="C222" s="171" t="s">
        <v>751</v>
      </c>
      <c r="D222" s="171" t="s">
        <v>701</v>
      </c>
      <c r="E222" s="171"/>
      <c r="F222" s="172">
        <v>0</v>
      </c>
      <c r="G222" s="172">
        <v>8268.09</v>
      </c>
      <c r="H222" s="172">
        <f>+H223</f>
        <v>0</v>
      </c>
      <c r="I222" s="172">
        <f t="shared" si="3"/>
        <v>0</v>
      </c>
    </row>
    <row r="223" spans="1:9" ht="12.75">
      <c r="A223" s="156">
        <v>213</v>
      </c>
      <c r="B223" s="170" t="s">
        <v>537</v>
      </c>
      <c r="C223" s="171" t="s">
        <v>751</v>
      </c>
      <c r="D223" s="171" t="s">
        <v>701</v>
      </c>
      <c r="E223" s="171" t="s">
        <v>538</v>
      </c>
      <c r="F223" s="172">
        <v>0</v>
      </c>
      <c r="G223" s="172">
        <v>8268.09</v>
      </c>
      <c r="H223" s="172">
        <f>+H224</f>
        <v>0</v>
      </c>
      <c r="I223" s="172">
        <f t="shared" si="3"/>
        <v>0</v>
      </c>
    </row>
    <row r="224" spans="1:9" ht="12.75">
      <c r="A224" s="156">
        <v>214</v>
      </c>
      <c r="B224" s="170" t="s">
        <v>541</v>
      </c>
      <c r="C224" s="171" t="s">
        <v>751</v>
      </c>
      <c r="D224" s="171" t="s">
        <v>701</v>
      </c>
      <c r="E224" s="171" t="s">
        <v>542</v>
      </c>
      <c r="F224" s="172">
        <v>0</v>
      </c>
      <c r="G224" s="172">
        <v>8268.09</v>
      </c>
      <c r="H224" s="172">
        <v>0</v>
      </c>
      <c r="I224" s="172">
        <f t="shared" si="3"/>
        <v>0</v>
      </c>
    </row>
    <row r="225" spans="1:9" ht="60">
      <c r="A225" s="156">
        <v>215</v>
      </c>
      <c r="B225" s="173" t="s">
        <v>752</v>
      </c>
      <c r="C225" s="171" t="s">
        <v>753</v>
      </c>
      <c r="D225" s="171"/>
      <c r="E225" s="171"/>
      <c r="F225" s="172">
        <v>0</v>
      </c>
      <c r="G225" s="172">
        <v>81035</v>
      </c>
      <c r="H225" s="172">
        <f>+H226</f>
        <v>81035</v>
      </c>
      <c r="I225" s="172">
        <f t="shared" si="3"/>
        <v>100</v>
      </c>
    </row>
    <row r="226" spans="1:9" ht="24">
      <c r="A226" s="156">
        <v>216</v>
      </c>
      <c r="B226" s="170" t="s">
        <v>698</v>
      </c>
      <c r="C226" s="171" t="s">
        <v>753</v>
      </c>
      <c r="D226" s="171" t="s">
        <v>1140</v>
      </c>
      <c r="E226" s="171"/>
      <c r="F226" s="172">
        <v>0</v>
      </c>
      <c r="G226" s="172">
        <v>81035</v>
      </c>
      <c r="H226" s="172">
        <f>+H227</f>
        <v>81035</v>
      </c>
      <c r="I226" s="172">
        <f t="shared" si="3"/>
        <v>100</v>
      </c>
    </row>
    <row r="227" spans="1:9" ht="12.75">
      <c r="A227" s="156">
        <v>217</v>
      </c>
      <c r="B227" s="170" t="s">
        <v>699</v>
      </c>
      <c r="C227" s="171" t="s">
        <v>753</v>
      </c>
      <c r="D227" s="171" t="s">
        <v>1141</v>
      </c>
      <c r="E227" s="171"/>
      <c r="F227" s="172">
        <v>0</v>
      </c>
      <c r="G227" s="172">
        <v>81035</v>
      </c>
      <c r="H227" s="172">
        <f>+H228</f>
        <v>81035</v>
      </c>
      <c r="I227" s="172">
        <f t="shared" si="3"/>
        <v>100</v>
      </c>
    </row>
    <row r="228" spans="1:9" ht="12.75">
      <c r="A228" s="156">
        <v>218</v>
      </c>
      <c r="B228" s="170" t="s">
        <v>537</v>
      </c>
      <c r="C228" s="171" t="s">
        <v>753</v>
      </c>
      <c r="D228" s="171" t="s">
        <v>1141</v>
      </c>
      <c r="E228" s="171" t="s">
        <v>538</v>
      </c>
      <c r="F228" s="172">
        <v>0</v>
      </c>
      <c r="G228" s="172">
        <v>81035</v>
      </c>
      <c r="H228" s="172">
        <f>+H229</f>
        <v>81035</v>
      </c>
      <c r="I228" s="172">
        <f t="shared" si="3"/>
        <v>100</v>
      </c>
    </row>
    <row r="229" spans="1:9" ht="12.75">
      <c r="A229" s="156">
        <v>219</v>
      </c>
      <c r="B229" s="170" t="s">
        <v>541</v>
      </c>
      <c r="C229" s="171" t="s">
        <v>753</v>
      </c>
      <c r="D229" s="171" t="s">
        <v>1141</v>
      </c>
      <c r="E229" s="171" t="s">
        <v>542</v>
      </c>
      <c r="F229" s="172">
        <v>0</v>
      </c>
      <c r="G229" s="172">
        <v>81035</v>
      </c>
      <c r="H229" s="172">
        <v>81035</v>
      </c>
      <c r="I229" s="172">
        <f t="shared" si="3"/>
        <v>100</v>
      </c>
    </row>
    <row r="230" spans="1:9" ht="60">
      <c r="A230" s="156">
        <v>220</v>
      </c>
      <c r="B230" s="173" t="s">
        <v>754</v>
      </c>
      <c r="C230" s="171" t="s">
        <v>755</v>
      </c>
      <c r="D230" s="171"/>
      <c r="E230" s="171"/>
      <c r="F230" s="172">
        <v>0</v>
      </c>
      <c r="G230" s="172">
        <v>110120</v>
      </c>
      <c r="H230" s="172">
        <f>+H231</f>
        <v>0</v>
      </c>
      <c r="I230" s="172">
        <f t="shared" si="3"/>
        <v>0</v>
      </c>
    </row>
    <row r="231" spans="1:9" ht="24">
      <c r="A231" s="156">
        <v>221</v>
      </c>
      <c r="B231" s="170" t="s">
        <v>698</v>
      </c>
      <c r="C231" s="171" t="s">
        <v>755</v>
      </c>
      <c r="D231" s="171" t="s">
        <v>1140</v>
      </c>
      <c r="E231" s="171"/>
      <c r="F231" s="172">
        <v>0</v>
      </c>
      <c r="G231" s="172">
        <v>110120</v>
      </c>
      <c r="H231" s="172">
        <f>+H232</f>
        <v>0</v>
      </c>
      <c r="I231" s="172">
        <f t="shared" si="3"/>
        <v>0</v>
      </c>
    </row>
    <row r="232" spans="1:9" ht="12.75">
      <c r="A232" s="156">
        <v>222</v>
      </c>
      <c r="B232" s="170" t="s">
        <v>699</v>
      </c>
      <c r="C232" s="171" t="s">
        <v>755</v>
      </c>
      <c r="D232" s="171" t="s">
        <v>1141</v>
      </c>
      <c r="E232" s="171"/>
      <c r="F232" s="172">
        <v>0</v>
      </c>
      <c r="G232" s="172">
        <v>110120</v>
      </c>
      <c r="H232" s="172">
        <f>+H233</f>
        <v>0</v>
      </c>
      <c r="I232" s="172">
        <f t="shared" si="3"/>
        <v>0</v>
      </c>
    </row>
    <row r="233" spans="1:9" ht="12.75">
      <c r="A233" s="156">
        <v>223</v>
      </c>
      <c r="B233" s="170" t="s">
        <v>537</v>
      </c>
      <c r="C233" s="171" t="s">
        <v>755</v>
      </c>
      <c r="D233" s="171" t="s">
        <v>1141</v>
      </c>
      <c r="E233" s="171" t="s">
        <v>538</v>
      </c>
      <c r="F233" s="172">
        <v>0</v>
      </c>
      <c r="G233" s="172">
        <v>110120</v>
      </c>
      <c r="H233" s="172">
        <f>+H234</f>
        <v>0</v>
      </c>
      <c r="I233" s="172">
        <f t="shared" si="3"/>
        <v>0</v>
      </c>
    </row>
    <row r="234" spans="1:9" ht="12.75">
      <c r="A234" s="156">
        <v>224</v>
      </c>
      <c r="B234" s="170" t="s">
        <v>541</v>
      </c>
      <c r="C234" s="171" t="s">
        <v>755</v>
      </c>
      <c r="D234" s="171" t="s">
        <v>1141</v>
      </c>
      <c r="E234" s="171" t="s">
        <v>542</v>
      </c>
      <c r="F234" s="172">
        <v>0</v>
      </c>
      <c r="G234" s="172">
        <v>110120</v>
      </c>
      <c r="H234" s="172">
        <v>0</v>
      </c>
      <c r="I234" s="172">
        <f t="shared" si="3"/>
        <v>0</v>
      </c>
    </row>
    <row r="235" spans="1:9" ht="12.75">
      <c r="A235" s="156">
        <v>225</v>
      </c>
      <c r="B235" s="170" t="s">
        <v>756</v>
      </c>
      <c r="C235" s="171" t="s">
        <v>757</v>
      </c>
      <c r="D235" s="171"/>
      <c r="E235" s="171"/>
      <c r="F235" s="172">
        <v>50000</v>
      </c>
      <c r="G235" s="172">
        <v>50000</v>
      </c>
      <c r="H235" s="172">
        <f>+H236+H241</f>
        <v>50000</v>
      </c>
      <c r="I235" s="172">
        <f t="shared" si="3"/>
        <v>100</v>
      </c>
    </row>
    <row r="236" spans="1:9" ht="36">
      <c r="A236" s="156">
        <v>226</v>
      </c>
      <c r="B236" s="170" t="s">
        <v>758</v>
      </c>
      <c r="C236" s="171" t="s">
        <v>759</v>
      </c>
      <c r="D236" s="171"/>
      <c r="E236" s="171"/>
      <c r="F236" s="172">
        <v>4000</v>
      </c>
      <c r="G236" s="172">
        <v>4000</v>
      </c>
      <c r="H236" s="172">
        <f>+H237</f>
        <v>4000</v>
      </c>
      <c r="I236" s="172">
        <f t="shared" si="3"/>
        <v>100</v>
      </c>
    </row>
    <row r="237" spans="1:9" ht="24">
      <c r="A237" s="156">
        <v>227</v>
      </c>
      <c r="B237" s="170" t="s">
        <v>698</v>
      </c>
      <c r="C237" s="171" t="s">
        <v>759</v>
      </c>
      <c r="D237" s="171" t="s">
        <v>1140</v>
      </c>
      <c r="E237" s="171"/>
      <c r="F237" s="172">
        <v>4000</v>
      </c>
      <c r="G237" s="172">
        <v>4000</v>
      </c>
      <c r="H237" s="172">
        <f>+H238</f>
        <v>4000</v>
      </c>
      <c r="I237" s="172">
        <f t="shared" si="3"/>
        <v>100</v>
      </c>
    </row>
    <row r="238" spans="1:9" ht="12.75">
      <c r="A238" s="156">
        <v>228</v>
      </c>
      <c r="B238" s="170" t="s">
        <v>699</v>
      </c>
      <c r="C238" s="171" t="s">
        <v>759</v>
      </c>
      <c r="D238" s="171" t="s">
        <v>1141</v>
      </c>
      <c r="E238" s="171"/>
      <c r="F238" s="172">
        <v>4000</v>
      </c>
      <c r="G238" s="172">
        <v>4000</v>
      </c>
      <c r="H238" s="172">
        <f>+H239</f>
        <v>4000</v>
      </c>
      <c r="I238" s="172">
        <f t="shared" si="3"/>
        <v>100</v>
      </c>
    </row>
    <row r="239" spans="1:9" ht="12.75">
      <c r="A239" s="156">
        <v>229</v>
      </c>
      <c r="B239" s="170" t="s">
        <v>537</v>
      </c>
      <c r="C239" s="171" t="s">
        <v>759</v>
      </c>
      <c r="D239" s="171" t="s">
        <v>1141</v>
      </c>
      <c r="E239" s="171" t="s">
        <v>538</v>
      </c>
      <c r="F239" s="172">
        <v>4000</v>
      </c>
      <c r="G239" s="172">
        <v>4000</v>
      </c>
      <c r="H239" s="172">
        <f>+H240</f>
        <v>4000</v>
      </c>
      <c r="I239" s="172">
        <f t="shared" si="3"/>
        <v>100</v>
      </c>
    </row>
    <row r="240" spans="1:9" ht="12.75">
      <c r="A240" s="156">
        <v>230</v>
      </c>
      <c r="B240" s="170" t="s">
        <v>541</v>
      </c>
      <c r="C240" s="171" t="s">
        <v>759</v>
      </c>
      <c r="D240" s="171" t="s">
        <v>1141</v>
      </c>
      <c r="E240" s="171" t="s">
        <v>542</v>
      </c>
      <c r="F240" s="172">
        <v>4000</v>
      </c>
      <c r="G240" s="172">
        <v>4000</v>
      </c>
      <c r="H240" s="172">
        <v>4000</v>
      </c>
      <c r="I240" s="172">
        <f t="shared" si="3"/>
        <v>100</v>
      </c>
    </row>
    <row r="241" spans="1:9" ht="24">
      <c r="A241" s="156">
        <v>231</v>
      </c>
      <c r="B241" s="170" t="s">
        <v>790</v>
      </c>
      <c r="C241" s="171" t="s">
        <v>791</v>
      </c>
      <c r="D241" s="171"/>
      <c r="E241" s="171"/>
      <c r="F241" s="172">
        <v>46000</v>
      </c>
      <c r="G241" s="172">
        <v>46000</v>
      </c>
      <c r="H241" s="172">
        <f>+H242</f>
        <v>46000</v>
      </c>
      <c r="I241" s="172">
        <f t="shared" si="3"/>
        <v>100</v>
      </c>
    </row>
    <row r="242" spans="1:9" ht="24">
      <c r="A242" s="156">
        <v>232</v>
      </c>
      <c r="B242" s="170" t="s">
        <v>698</v>
      </c>
      <c r="C242" s="171" t="s">
        <v>791</v>
      </c>
      <c r="D242" s="171" t="s">
        <v>1140</v>
      </c>
      <c r="E242" s="171"/>
      <c r="F242" s="172">
        <v>46000</v>
      </c>
      <c r="G242" s="172">
        <v>46000</v>
      </c>
      <c r="H242" s="172">
        <f>+H243</f>
        <v>46000</v>
      </c>
      <c r="I242" s="172">
        <f t="shared" si="3"/>
        <v>100</v>
      </c>
    </row>
    <row r="243" spans="1:9" ht="12.75">
      <c r="A243" s="156">
        <v>233</v>
      </c>
      <c r="B243" s="170" t="s">
        <v>699</v>
      </c>
      <c r="C243" s="171" t="s">
        <v>791</v>
      </c>
      <c r="D243" s="171" t="s">
        <v>1141</v>
      </c>
      <c r="E243" s="171"/>
      <c r="F243" s="172">
        <v>46000</v>
      </c>
      <c r="G243" s="172">
        <v>46000</v>
      </c>
      <c r="H243" s="172">
        <f>+H244</f>
        <v>46000</v>
      </c>
      <c r="I243" s="172">
        <f t="shared" si="3"/>
        <v>100</v>
      </c>
    </row>
    <row r="244" spans="1:9" ht="12.75">
      <c r="A244" s="156">
        <v>234</v>
      </c>
      <c r="B244" s="170" t="s">
        <v>537</v>
      </c>
      <c r="C244" s="171" t="s">
        <v>791</v>
      </c>
      <c r="D244" s="171" t="s">
        <v>1141</v>
      </c>
      <c r="E244" s="171" t="s">
        <v>538</v>
      </c>
      <c r="F244" s="172">
        <v>46000</v>
      </c>
      <c r="G244" s="172">
        <v>46000</v>
      </c>
      <c r="H244" s="172">
        <f>+H245</f>
        <v>46000</v>
      </c>
      <c r="I244" s="172">
        <f t="shared" si="3"/>
        <v>100</v>
      </c>
    </row>
    <row r="245" spans="1:9" ht="12.75">
      <c r="A245" s="156">
        <v>235</v>
      </c>
      <c r="B245" s="170" t="s">
        <v>545</v>
      </c>
      <c r="C245" s="171" t="s">
        <v>791</v>
      </c>
      <c r="D245" s="171" t="s">
        <v>1141</v>
      </c>
      <c r="E245" s="171" t="s">
        <v>546</v>
      </c>
      <c r="F245" s="172">
        <v>46000</v>
      </c>
      <c r="G245" s="172">
        <v>46000</v>
      </c>
      <c r="H245" s="172">
        <v>46000</v>
      </c>
      <c r="I245" s="172">
        <f t="shared" si="3"/>
        <v>100</v>
      </c>
    </row>
    <row r="246" spans="1:9" ht="24">
      <c r="A246" s="156">
        <v>236</v>
      </c>
      <c r="B246" s="170" t="s">
        <v>766</v>
      </c>
      <c r="C246" s="171" t="s">
        <v>767</v>
      </c>
      <c r="D246" s="171"/>
      <c r="E246" s="171"/>
      <c r="F246" s="172">
        <v>2692767.3</v>
      </c>
      <c r="G246" s="172">
        <v>26670060.78</v>
      </c>
      <c r="H246" s="172">
        <f>+H247+H252+H260+H265+H270+H278+H283+H288+H296+H301+H306</f>
        <v>26415026.850000005</v>
      </c>
      <c r="I246" s="172">
        <f t="shared" si="3"/>
        <v>99.04374447398617</v>
      </c>
    </row>
    <row r="247" spans="1:9" ht="48">
      <c r="A247" s="156">
        <v>237</v>
      </c>
      <c r="B247" s="170" t="s">
        <v>768</v>
      </c>
      <c r="C247" s="171" t="s">
        <v>769</v>
      </c>
      <c r="D247" s="171"/>
      <c r="E247" s="171"/>
      <c r="F247" s="172">
        <v>0</v>
      </c>
      <c r="G247" s="172">
        <v>13636400</v>
      </c>
      <c r="H247" s="172">
        <f>+H248</f>
        <v>13636400</v>
      </c>
      <c r="I247" s="172">
        <f t="shared" si="3"/>
        <v>100</v>
      </c>
    </row>
    <row r="248" spans="1:9" ht="24">
      <c r="A248" s="156">
        <v>238</v>
      </c>
      <c r="B248" s="170" t="s">
        <v>698</v>
      </c>
      <c r="C248" s="171" t="s">
        <v>769</v>
      </c>
      <c r="D248" s="171" t="s">
        <v>1140</v>
      </c>
      <c r="E248" s="171"/>
      <c r="F248" s="172">
        <v>0</v>
      </c>
      <c r="G248" s="172">
        <v>13636400</v>
      </c>
      <c r="H248" s="172">
        <f>+H249</f>
        <v>13636400</v>
      </c>
      <c r="I248" s="172">
        <f t="shared" si="3"/>
        <v>100</v>
      </c>
    </row>
    <row r="249" spans="1:9" ht="12.75">
      <c r="A249" s="156">
        <v>239</v>
      </c>
      <c r="B249" s="170" t="s">
        <v>700</v>
      </c>
      <c r="C249" s="171" t="s">
        <v>769</v>
      </c>
      <c r="D249" s="171" t="s">
        <v>701</v>
      </c>
      <c r="E249" s="171"/>
      <c r="F249" s="172">
        <v>0</v>
      </c>
      <c r="G249" s="172">
        <v>13636400</v>
      </c>
      <c r="H249" s="172">
        <f>+H250</f>
        <v>13636400</v>
      </c>
      <c r="I249" s="172">
        <f t="shared" si="3"/>
        <v>100</v>
      </c>
    </row>
    <row r="250" spans="1:9" ht="12.75">
      <c r="A250" s="156">
        <v>240</v>
      </c>
      <c r="B250" s="170" t="s">
        <v>537</v>
      </c>
      <c r="C250" s="171" t="s">
        <v>769</v>
      </c>
      <c r="D250" s="171" t="s">
        <v>701</v>
      </c>
      <c r="E250" s="171" t="s">
        <v>538</v>
      </c>
      <c r="F250" s="172">
        <v>0</v>
      </c>
      <c r="G250" s="172">
        <v>13636400</v>
      </c>
      <c r="H250" s="172">
        <f>+H251</f>
        <v>13636400</v>
      </c>
      <c r="I250" s="172">
        <f t="shared" si="3"/>
        <v>100</v>
      </c>
    </row>
    <row r="251" spans="1:9" ht="12.75">
      <c r="A251" s="156">
        <v>241</v>
      </c>
      <c r="B251" s="170" t="s">
        <v>543</v>
      </c>
      <c r="C251" s="171" t="s">
        <v>769</v>
      </c>
      <c r="D251" s="171" t="s">
        <v>701</v>
      </c>
      <c r="E251" s="171" t="s">
        <v>544</v>
      </c>
      <c r="F251" s="172">
        <v>0</v>
      </c>
      <c r="G251" s="172">
        <v>13636400</v>
      </c>
      <c r="H251" s="172">
        <v>13636400</v>
      </c>
      <c r="I251" s="172">
        <f t="shared" si="3"/>
        <v>100</v>
      </c>
    </row>
    <row r="252" spans="1:9" ht="48">
      <c r="A252" s="156">
        <v>242</v>
      </c>
      <c r="B252" s="170" t="s">
        <v>770</v>
      </c>
      <c r="C252" s="171" t="s">
        <v>771</v>
      </c>
      <c r="D252" s="171"/>
      <c r="E252" s="171"/>
      <c r="F252" s="172">
        <v>0</v>
      </c>
      <c r="G252" s="172">
        <v>3777200</v>
      </c>
      <c r="H252" s="172">
        <f>+H253</f>
        <v>3777200</v>
      </c>
      <c r="I252" s="172">
        <f t="shared" si="3"/>
        <v>100</v>
      </c>
    </row>
    <row r="253" spans="1:9" ht="24">
      <c r="A253" s="156">
        <v>243</v>
      </c>
      <c r="B253" s="170" t="s">
        <v>698</v>
      </c>
      <c r="C253" s="171" t="s">
        <v>771</v>
      </c>
      <c r="D253" s="171" t="s">
        <v>1140</v>
      </c>
      <c r="E253" s="171"/>
      <c r="F253" s="172">
        <v>0</v>
      </c>
      <c r="G253" s="172">
        <v>3777200</v>
      </c>
      <c r="H253" s="172">
        <f>+H254+H257</f>
        <v>3777200</v>
      </c>
      <c r="I253" s="172">
        <f t="shared" si="3"/>
        <v>100</v>
      </c>
    </row>
    <row r="254" spans="1:9" ht="12.75">
      <c r="A254" s="156">
        <v>244</v>
      </c>
      <c r="B254" s="170" t="s">
        <v>699</v>
      </c>
      <c r="C254" s="171" t="s">
        <v>771</v>
      </c>
      <c r="D254" s="171" t="s">
        <v>1141</v>
      </c>
      <c r="E254" s="171"/>
      <c r="F254" s="172">
        <v>0</v>
      </c>
      <c r="G254" s="172">
        <v>2144320.92</v>
      </c>
      <c r="H254" s="172">
        <f>+H255</f>
        <v>2144320.92</v>
      </c>
      <c r="I254" s="172">
        <f t="shared" si="3"/>
        <v>100</v>
      </c>
    </row>
    <row r="255" spans="1:9" ht="12.75">
      <c r="A255" s="156">
        <v>245</v>
      </c>
      <c r="B255" s="170" t="s">
        <v>537</v>
      </c>
      <c r="C255" s="171" t="s">
        <v>771</v>
      </c>
      <c r="D255" s="171" t="s">
        <v>1141</v>
      </c>
      <c r="E255" s="171" t="s">
        <v>538</v>
      </c>
      <c r="F255" s="172">
        <v>0</v>
      </c>
      <c r="G255" s="172">
        <v>2144320.92</v>
      </c>
      <c r="H255" s="172">
        <f>+H256</f>
        <v>2144320.92</v>
      </c>
      <c r="I255" s="172">
        <f t="shared" si="3"/>
        <v>100</v>
      </c>
    </row>
    <row r="256" spans="1:9" ht="12.75">
      <c r="A256" s="156">
        <v>246</v>
      </c>
      <c r="B256" s="170" t="s">
        <v>543</v>
      </c>
      <c r="C256" s="171" t="s">
        <v>771</v>
      </c>
      <c r="D256" s="171" t="s">
        <v>1141</v>
      </c>
      <c r="E256" s="171" t="s">
        <v>544</v>
      </c>
      <c r="F256" s="172">
        <v>0</v>
      </c>
      <c r="G256" s="172">
        <v>2144320.92</v>
      </c>
      <c r="H256" s="172">
        <v>2144320.92</v>
      </c>
      <c r="I256" s="172">
        <f t="shared" si="3"/>
        <v>100</v>
      </c>
    </row>
    <row r="257" spans="1:9" ht="12.75">
      <c r="A257" s="156">
        <v>247</v>
      </c>
      <c r="B257" s="170" t="s">
        <v>700</v>
      </c>
      <c r="C257" s="171" t="s">
        <v>771</v>
      </c>
      <c r="D257" s="171" t="s">
        <v>701</v>
      </c>
      <c r="E257" s="171"/>
      <c r="F257" s="172">
        <v>0</v>
      </c>
      <c r="G257" s="172">
        <v>1632879.08</v>
      </c>
      <c r="H257" s="172">
        <f>+H258</f>
        <v>1632879.08</v>
      </c>
      <c r="I257" s="172">
        <f t="shared" si="3"/>
        <v>100</v>
      </c>
    </row>
    <row r="258" spans="1:9" ht="12.75">
      <c r="A258" s="156">
        <v>248</v>
      </c>
      <c r="B258" s="170" t="s">
        <v>537</v>
      </c>
      <c r="C258" s="171" t="s">
        <v>771</v>
      </c>
      <c r="D258" s="171" t="s">
        <v>701</v>
      </c>
      <c r="E258" s="171" t="s">
        <v>538</v>
      </c>
      <c r="F258" s="172">
        <v>0</v>
      </c>
      <c r="G258" s="172">
        <v>1632879.08</v>
      </c>
      <c r="H258" s="172">
        <f>+H259</f>
        <v>1632879.08</v>
      </c>
      <c r="I258" s="172">
        <f t="shared" si="3"/>
        <v>100</v>
      </c>
    </row>
    <row r="259" spans="1:9" ht="12.75">
      <c r="A259" s="156">
        <v>249</v>
      </c>
      <c r="B259" s="170" t="s">
        <v>543</v>
      </c>
      <c r="C259" s="171" t="s">
        <v>771</v>
      </c>
      <c r="D259" s="171" t="s">
        <v>701</v>
      </c>
      <c r="E259" s="171" t="s">
        <v>544</v>
      </c>
      <c r="F259" s="172">
        <v>0</v>
      </c>
      <c r="G259" s="172">
        <v>1632879.08</v>
      </c>
      <c r="H259" s="172">
        <v>1632879.08</v>
      </c>
      <c r="I259" s="172">
        <f t="shared" si="3"/>
        <v>100</v>
      </c>
    </row>
    <row r="260" spans="1:9" ht="84">
      <c r="A260" s="156">
        <v>250</v>
      </c>
      <c r="B260" s="173" t="s">
        <v>772</v>
      </c>
      <c r="C260" s="171" t="s">
        <v>773</v>
      </c>
      <c r="D260" s="171"/>
      <c r="E260" s="171"/>
      <c r="F260" s="172">
        <v>0</v>
      </c>
      <c r="G260" s="172">
        <v>966200</v>
      </c>
      <c r="H260" s="172">
        <f>+H261</f>
        <v>755496.42</v>
      </c>
      <c r="I260" s="172">
        <f t="shared" si="3"/>
        <v>78.19255019664666</v>
      </c>
    </row>
    <row r="261" spans="1:9" ht="24">
      <c r="A261" s="156">
        <v>251</v>
      </c>
      <c r="B261" s="170" t="s">
        <v>698</v>
      </c>
      <c r="C261" s="171" t="s">
        <v>773</v>
      </c>
      <c r="D261" s="171" t="s">
        <v>1140</v>
      </c>
      <c r="E261" s="171"/>
      <c r="F261" s="172">
        <v>0</v>
      </c>
      <c r="G261" s="172">
        <v>966200</v>
      </c>
      <c r="H261" s="172">
        <f>+H262</f>
        <v>755496.42</v>
      </c>
      <c r="I261" s="172">
        <f t="shared" si="3"/>
        <v>78.19255019664666</v>
      </c>
    </row>
    <row r="262" spans="1:9" ht="12.75">
      <c r="A262" s="156">
        <v>252</v>
      </c>
      <c r="B262" s="170" t="s">
        <v>700</v>
      </c>
      <c r="C262" s="171" t="s">
        <v>773</v>
      </c>
      <c r="D262" s="171" t="s">
        <v>701</v>
      </c>
      <c r="E262" s="171"/>
      <c r="F262" s="172">
        <v>0</v>
      </c>
      <c r="G262" s="172">
        <v>966200</v>
      </c>
      <c r="H262" s="172">
        <f>+H263</f>
        <v>755496.42</v>
      </c>
      <c r="I262" s="172">
        <f t="shared" si="3"/>
        <v>78.19255019664666</v>
      </c>
    </row>
    <row r="263" spans="1:9" ht="12.75">
      <c r="A263" s="156">
        <v>253</v>
      </c>
      <c r="B263" s="170" t="s">
        <v>537</v>
      </c>
      <c r="C263" s="171" t="s">
        <v>773</v>
      </c>
      <c r="D263" s="171" t="s">
        <v>701</v>
      </c>
      <c r="E263" s="171" t="s">
        <v>538</v>
      </c>
      <c r="F263" s="172">
        <v>0</v>
      </c>
      <c r="G263" s="172">
        <v>966200</v>
      </c>
      <c r="H263" s="172">
        <f>+H264</f>
        <v>755496.42</v>
      </c>
      <c r="I263" s="172">
        <f t="shared" si="3"/>
        <v>78.19255019664666</v>
      </c>
    </row>
    <row r="264" spans="1:9" ht="12.75">
      <c r="A264" s="156">
        <v>254</v>
      </c>
      <c r="B264" s="170" t="s">
        <v>543</v>
      </c>
      <c r="C264" s="171" t="s">
        <v>773</v>
      </c>
      <c r="D264" s="171" t="s">
        <v>701</v>
      </c>
      <c r="E264" s="171" t="s">
        <v>544</v>
      </c>
      <c r="F264" s="172">
        <v>0</v>
      </c>
      <c r="G264" s="172">
        <v>966200</v>
      </c>
      <c r="H264" s="172">
        <v>755496.42</v>
      </c>
      <c r="I264" s="172">
        <f t="shared" si="3"/>
        <v>78.19255019664666</v>
      </c>
    </row>
    <row r="265" spans="1:9" ht="36">
      <c r="A265" s="156">
        <v>255</v>
      </c>
      <c r="B265" s="170" t="s">
        <v>774</v>
      </c>
      <c r="C265" s="171" t="s">
        <v>775</v>
      </c>
      <c r="D265" s="171"/>
      <c r="E265" s="171"/>
      <c r="F265" s="172">
        <v>0</v>
      </c>
      <c r="G265" s="172">
        <v>3825100</v>
      </c>
      <c r="H265" s="172">
        <f>+H266</f>
        <v>3825100</v>
      </c>
      <c r="I265" s="172">
        <f t="shared" si="3"/>
        <v>100</v>
      </c>
    </row>
    <row r="266" spans="1:9" ht="24">
      <c r="A266" s="156">
        <v>256</v>
      </c>
      <c r="B266" s="170" t="s">
        <v>698</v>
      </c>
      <c r="C266" s="171" t="s">
        <v>775</v>
      </c>
      <c r="D266" s="171" t="s">
        <v>1140</v>
      </c>
      <c r="E266" s="171"/>
      <c r="F266" s="172">
        <v>0</v>
      </c>
      <c r="G266" s="172">
        <v>3825100</v>
      </c>
      <c r="H266" s="172">
        <f>+H267</f>
        <v>3825100</v>
      </c>
      <c r="I266" s="172">
        <f t="shared" si="3"/>
        <v>100</v>
      </c>
    </row>
    <row r="267" spans="1:9" ht="12.75">
      <c r="A267" s="156">
        <v>257</v>
      </c>
      <c r="B267" s="170" t="s">
        <v>700</v>
      </c>
      <c r="C267" s="171" t="s">
        <v>775</v>
      </c>
      <c r="D267" s="171" t="s">
        <v>701</v>
      </c>
      <c r="E267" s="171"/>
      <c r="F267" s="172">
        <v>0</v>
      </c>
      <c r="G267" s="172">
        <v>3825100</v>
      </c>
      <c r="H267" s="172">
        <f>+H268</f>
        <v>3825100</v>
      </c>
      <c r="I267" s="172">
        <f aca="true" t="shared" si="4" ref="I267:I295">+H267/G267*100</f>
        <v>100</v>
      </c>
    </row>
    <row r="268" spans="1:9" ht="12.75">
      <c r="A268" s="156">
        <v>258</v>
      </c>
      <c r="B268" s="170" t="s">
        <v>537</v>
      </c>
      <c r="C268" s="171" t="s">
        <v>775</v>
      </c>
      <c r="D268" s="171" t="s">
        <v>701</v>
      </c>
      <c r="E268" s="171" t="s">
        <v>538</v>
      </c>
      <c r="F268" s="172">
        <v>0</v>
      </c>
      <c r="G268" s="172">
        <v>3825100</v>
      </c>
      <c r="H268" s="172">
        <f>+H269</f>
        <v>3825100</v>
      </c>
      <c r="I268" s="172">
        <f t="shared" si="4"/>
        <v>100</v>
      </c>
    </row>
    <row r="269" spans="1:9" ht="12.75">
      <c r="A269" s="156">
        <v>259</v>
      </c>
      <c r="B269" s="170" t="s">
        <v>543</v>
      </c>
      <c r="C269" s="171" t="s">
        <v>775</v>
      </c>
      <c r="D269" s="171" t="s">
        <v>701</v>
      </c>
      <c r="E269" s="171" t="s">
        <v>544</v>
      </c>
      <c r="F269" s="172">
        <v>0</v>
      </c>
      <c r="G269" s="172">
        <v>3825100</v>
      </c>
      <c r="H269" s="172">
        <v>3825100</v>
      </c>
      <c r="I269" s="172">
        <f t="shared" si="4"/>
        <v>100</v>
      </c>
    </row>
    <row r="270" spans="1:9" ht="36">
      <c r="A270" s="156">
        <v>260</v>
      </c>
      <c r="B270" s="170" t="s">
        <v>776</v>
      </c>
      <c r="C270" s="171" t="s">
        <v>777</v>
      </c>
      <c r="D270" s="171"/>
      <c r="E270" s="171"/>
      <c r="F270" s="172">
        <v>1024000</v>
      </c>
      <c r="G270" s="172">
        <v>1024000</v>
      </c>
      <c r="H270" s="172">
        <f>+H271</f>
        <v>1017560.4199999999</v>
      </c>
      <c r="I270" s="172">
        <f t="shared" si="4"/>
        <v>99.37113476562499</v>
      </c>
    </row>
    <row r="271" spans="1:9" ht="24">
      <c r="A271" s="156">
        <v>261</v>
      </c>
      <c r="B271" s="170" t="s">
        <v>698</v>
      </c>
      <c r="C271" s="171" t="s">
        <v>777</v>
      </c>
      <c r="D271" s="171" t="s">
        <v>1140</v>
      </c>
      <c r="E271" s="171"/>
      <c r="F271" s="172">
        <v>1024000</v>
      </c>
      <c r="G271" s="172">
        <v>1024000</v>
      </c>
      <c r="H271" s="172">
        <f>+H272+H275</f>
        <v>1017560.4199999999</v>
      </c>
      <c r="I271" s="172">
        <f t="shared" si="4"/>
        <v>99.37113476562499</v>
      </c>
    </row>
    <row r="272" spans="1:9" ht="12.75">
      <c r="A272" s="156">
        <v>262</v>
      </c>
      <c r="B272" s="170" t="s">
        <v>699</v>
      </c>
      <c r="C272" s="171" t="s">
        <v>777</v>
      </c>
      <c r="D272" s="171" t="s">
        <v>1141</v>
      </c>
      <c r="E272" s="171"/>
      <c r="F272" s="172">
        <v>166802.1</v>
      </c>
      <c r="G272" s="172">
        <v>155842.1</v>
      </c>
      <c r="H272" s="172">
        <f>+H273</f>
        <v>155842.1</v>
      </c>
      <c r="I272" s="172">
        <f t="shared" si="4"/>
        <v>100</v>
      </c>
    </row>
    <row r="273" spans="1:9" ht="12.75">
      <c r="A273" s="156">
        <v>263</v>
      </c>
      <c r="B273" s="170" t="s">
        <v>537</v>
      </c>
      <c r="C273" s="171" t="s">
        <v>777</v>
      </c>
      <c r="D273" s="171" t="s">
        <v>1141</v>
      </c>
      <c r="E273" s="171" t="s">
        <v>538</v>
      </c>
      <c r="F273" s="172">
        <v>166802.1</v>
      </c>
      <c r="G273" s="172">
        <v>155842.1</v>
      </c>
      <c r="H273" s="172">
        <f>+H274</f>
        <v>155842.1</v>
      </c>
      <c r="I273" s="172">
        <f t="shared" si="4"/>
        <v>100</v>
      </c>
    </row>
    <row r="274" spans="1:9" ht="12.75">
      <c r="A274" s="156">
        <v>264</v>
      </c>
      <c r="B274" s="170" t="s">
        <v>543</v>
      </c>
      <c r="C274" s="171" t="s">
        <v>777</v>
      </c>
      <c r="D274" s="171" t="s">
        <v>1141</v>
      </c>
      <c r="E274" s="171" t="s">
        <v>544</v>
      </c>
      <c r="F274" s="172">
        <v>166802.1</v>
      </c>
      <c r="G274" s="172">
        <v>155842.1</v>
      </c>
      <c r="H274" s="172">
        <v>155842.1</v>
      </c>
      <c r="I274" s="172">
        <f t="shared" si="4"/>
        <v>100</v>
      </c>
    </row>
    <row r="275" spans="1:9" ht="12.75">
      <c r="A275" s="156">
        <v>265</v>
      </c>
      <c r="B275" s="170" t="s">
        <v>700</v>
      </c>
      <c r="C275" s="171" t="s">
        <v>777</v>
      </c>
      <c r="D275" s="171" t="s">
        <v>701</v>
      </c>
      <c r="E275" s="171"/>
      <c r="F275" s="172">
        <v>857197.9</v>
      </c>
      <c r="G275" s="172">
        <v>868157.9</v>
      </c>
      <c r="H275" s="172">
        <f>+H276</f>
        <v>861718.32</v>
      </c>
      <c r="I275" s="172">
        <f t="shared" si="4"/>
        <v>99.25824783717339</v>
      </c>
    </row>
    <row r="276" spans="1:9" ht="12.75">
      <c r="A276" s="156">
        <v>266</v>
      </c>
      <c r="B276" s="170" t="s">
        <v>537</v>
      </c>
      <c r="C276" s="171" t="s">
        <v>777</v>
      </c>
      <c r="D276" s="171" t="s">
        <v>701</v>
      </c>
      <c r="E276" s="171" t="s">
        <v>538</v>
      </c>
      <c r="F276" s="172">
        <v>857197.9</v>
      </c>
      <c r="G276" s="172">
        <v>868157.9</v>
      </c>
      <c r="H276" s="172">
        <f>+H277</f>
        <v>861718.32</v>
      </c>
      <c r="I276" s="172">
        <f t="shared" si="4"/>
        <v>99.25824783717339</v>
      </c>
    </row>
    <row r="277" spans="1:9" ht="12.75">
      <c r="A277" s="156">
        <v>267</v>
      </c>
      <c r="B277" s="170" t="s">
        <v>543</v>
      </c>
      <c r="C277" s="171" t="s">
        <v>777</v>
      </c>
      <c r="D277" s="171" t="s">
        <v>701</v>
      </c>
      <c r="E277" s="171" t="s">
        <v>544</v>
      </c>
      <c r="F277" s="172">
        <v>857197.9</v>
      </c>
      <c r="G277" s="172">
        <v>868157.9</v>
      </c>
      <c r="H277" s="172">
        <v>861718.32</v>
      </c>
      <c r="I277" s="172">
        <f t="shared" si="4"/>
        <v>99.25824783717339</v>
      </c>
    </row>
    <row r="278" spans="1:9" ht="48">
      <c r="A278" s="156">
        <v>268</v>
      </c>
      <c r="B278" s="170" t="s">
        <v>778</v>
      </c>
      <c r="C278" s="171" t="s">
        <v>779</v>
      </c>
      <c r="D278" s="171"/>
      <c r="E278" s="171"/>
      <c r="F278" s="172">
        <v>0</v>
      </c>
      <c r="G278" s="172">
        <v>37502.6</v>
      </c>
      <c r="H278" s="172">
        <f>+H279</f>
        <v>0</v>
      </c>
      <c r="I278" s="172">
        <f t="shared" si="4"/>
        <v>0</v>
      </c>
    </row>
    <row r="279" spans="1:9" ht="24">
      <c r="A279" s="156">
        <v>269</v>
      </c>
      <c r="B279" s="170" t="s">
        <v>698</v>
      </c>
      <c r="C279" s="171" t="s">
        <v>779</v>
      </c>
      <c r="D279" s="171" t="s">
        <v>1140</v>
      </c>
      <c r="E279" s="171"/>
      <c r="F279" s="172">
        <v>0</v>
      </c>
      <c r="G279" s="172">
        <v>37502.6</v>
      </c>
      <c r="H279" s="172">
        <f>+H280</f>
        <v>0</v>
      </c>
      <c r="I279" s="172">
        <f t="shared" si="4"/>
        <v>0</v>
      </c>
    </row>
    <row r="280" spans="1:9" ht="12.75">
      <c r="A280" s="156">
        <v>270</v>
      </c>
      <c r="B280" s="170" t="s">
        <v>700</v>
      </c>
      <c r="C280" s="171" t="s">
        <v>779</v>
      </c>
      <c r="D280" s="171" t="s">
        <v>701</v>
      </c>
      <c r="E280" s="171"/>
      <c r="F280" s="172">
        <v>0</v>
      </c>
      <c r="G280" s="172">
        <v>37502.6</v>
      </c>
      <c r="H280" s="172">
        <f>+H281</f>
        <v>0</v>
      </c>
      <c r="I280" s="172">
        <f t="shared" si="4"/>
        <v>0</v>
      </c>
    </row>
    <row r="281" spans="1:9" ht="12.75">
      <c r="A281" s="156">
        <v>271</v>
      </c>
      <c r="B281" s="170" t="s">
        <v>537</v>
      </c>
      <c r="C281" s="171" t="s">
        <v>779</v>
      </c>
      <c r="D281" s="171" t="s">
        <v>701</v>
      </c>
      <c r="E281" s="171" t="s">
        <v>538</v>
      </c>
      <c r="F281" s="172">
        <v>0</v>
      </c>
      <c r="G281" s="172">
        <v>37502.6</v>
      </c>
      <c r="H281" s="172">
        <f>+H282</f>
        <v>0</v>
      </c>
      <c r="I281" s="172">
        <f t="shared" si="4"/>
        <v>0</v>
      </c>
    </row>
    <row r="282" spans="1:9" ht="12.75">
      <c r="A282" s="156">
        <v>272</v>
      </c>
      <c r="B282" s="170" t="s">
        <v>543</v>
      </c>
      <c r="C282" s="171" t="s">
        <v>779</v>
      </c>
      <c r="D282" s="171" t="s">
        <v>701</v>
      </c>
      <c r="E282" s="171" t="s">
        <v>544</v>
      </c>
      <c r="F282" s="172">
        <v>0</v>
      </c>
      <c r="G282" s="172">
        <v>37502.6</v>
      </c>
      <c r="H282" s="172">
        <v>0</v>
      </c>
      <c r="I282" s="172">
        <f t="shared" si="4"/>
        <v>0</v>
      </c>
    </row>
    <row r="283" spans="1:9" ht="60">
      <c r="A283" s="156">
        <v>273</v>
      </c>
      <c r="B283" s="173" t="s">
        <v>780</v>
      </c>
      <c r="C283" s="171" t="s">
        <v>781</v>
      </c>
      <c r="D283" s="171"/>
      <c r="E283" s="171"/>
      <c r="F283" s="172">
        <v>0</v>
      </c>
      <c r="G283" s="172">
        <v>136364</v>
      </c>
      <c r="H283" s="172">
        <f>+H284</f>
        <v>136364</v>
      </c>
      <c r="I283" s="172">
        <f t="shared" si="4"/>
        <v>100</v>
      </c>
    </row>
    <row r="284" spans="1:9" ht="24">
      <c r="A284" s="156">
        <v>274</v>
      </c>
      <c r="B284" s="170" t="s">
        <v>698</v>
      </c>
      <c r="C284" s="171" t="s">
        <v>781</v>
      </c>
      <c r="D284" s="171" t="s">
        <v>1140</v>
      </c>
      <c r="E284" s="171"/>
      <c r="F284" s="172">
        <v>0</v>
      </c>
      <c r="G284" s="172">
        <v>136364</v>
      </c>
      <c r="H284" s="172">
        <f>+H285</f>
        <v>136364</v>
      </c>
      <c r="I284" s="172">
        <f t="shared" si="4"/>
        <v>100</v>
      </c>
    </row>
    <row r="285" spans="1:9" ht="12.75">
      <c r="A285" s="156">
        <v>275</v>
      </c>
      <c r="B285" s="170" t="s">
        <v>700</v>
      </c>
      <c r="C285" s="171" t="s">
        <v>781</v>
      </c>
      <c r="D285" s="171" t="s">
        <v>701</v>
      </c>
      <c r="E285" s="171"/>
      <c r="F285" s="172">
        <v>0</v>
      </c>
      <c r="G285" s="172">
        <v>136364</v>
      </c>
      <c r="H285" s="172">
        <f>+H286</f>
        <v>136364</v>
      </c>
      <c r="I285" s="172">
        <f t="shared" si="4"/>
        <v>100</v>
      </c>
    </row>
    <row r="286" spans="1:9" ht="12.75">
      <c r="A286" s="156">
        <v>276</v>
      </c>
      <c r="B286" s="170" t="s">
        <v>537</v>
      </c>
      <c r="C286" s="171" t="s">
        <v>781</v>
      </c>
      <c r="D286" s="171" t="s">
        <v>701</v>
      </c>
      <c r="E286" s="171" t="s">
        <v>538</v>
      </c>
      <c r="F286" s="172">
        <v>0</v>
      </c>
      <c r="G286" s="172">
        <v>136364</v>
      </c>
      <c r="H286" s="172">
        <f>+H287</f>
        <v>136364</v>
      </c>
      <c r="I286" s="172">
        <f t="shared" si="4"/>
        <v>100</v>
      </c>
    </row>
    <row r="287" spans="1:9" ht="12.75">
      <c r="A287" s="156">
        <v>277</v>
      </c>
      <c r="B287" s="170" t="s">
        <v>543</v>
      </c>
      <c r="C287" s="171" t="s">
        <v>781</v>
      </c>
      <c r="D287" s="171" t="s">
        <v>701</v>
      </c>
      <c r="E287" s="171" t="s">
        <v>544</v>
      </c>
      <c r="F287" s="172">
        <v>0</v>
      </c>
      <c r="G287" s="172">
        <v>136364</v>
      </c>
      <c r="H287" s="172">
        <v>136364</v>
      </c>
      <c r="I287" s="172">
        <f t="shared" si="4"/>
        <v>100</v>
      </c>
    </row>
    <row r="288" spans="1:9" ht="48">
      <c r="A288" s="156">
        <v>278</v>
      </c>
      <c r="B288" s="170" t="s">
        <v>782</v>
      </c>
      <c r="C288" s="171" t="s">
        <v>783</v>
      </c>
      <c r="D288" s="171"/>
      <c r="E288" s="171"/>
      <c r="F288" s="172">
        <v>3924.3</v>
      </c>
      <c r="G288" s="172">
        <v>1619933.78</v>
      </c>
      <c r="H288" s="172">
        <f>+H289</f>
        <v>1619933.78</v>
      </c>
      <c r="I288" s="172">
        <f t="shared" si="4"/>
        <v>100</v>
      </c>
    </row>
    <row r="289" spans="1:9" ht="24">
      <c r="A289" s="156">
        <v>279</v>
      </c>
      <c r="B289" s="170" t="s">
        <v>698</v>
      </c>
      <c r="C289" s="171" t="s">
        <v>783</v>
      </c>
      <c r="D289" s="171" t="s">
        <v>1140</v>
      </c>
      <c r="E289" s="171"/>
      <c r="F289" s="172">
        <v>3924.3</v>
      </c>
      <c r="G289" s="172">
        <v>1619933.78</v>
      </c>
      <c r="H289" s="172">
        <f>+H290+H293</f>
        <v>1619933.78</v>
      </c>
      <c r="I289" s="172">
        <f t="shared" si="4"/>
        <v>100</v>
      </c>
    </row>
    <row r="290" spans="1:9" ht="12.75">
      <c r="A290" s="156">
        <v>280</v>
      </c>
      <c r="B290" s="170" t="s">
        <v>699</v>
      </c>
      <c r="C290" s="171" t="s">
        <v>783</v>
      </c>
      <c r="D290" s="171" t="s">
        <v>1141</v>
      </c>
      <c r="E290" s="171"/>
      <c r="F290" s="172">
        <v>2221.8</v>
      </c>
      <c r="G290" s="172">
        <v>918837.78</v>
      </c>
      <c r="H290" s="172">
        <f>+H291</f>
        <v>918837.78</v>
      </c>
      <c r="I290" s="172">
        <f t="shared" si="4"/>
        <v>100</v>
      </c>
    </row>
    <row r="291" spans="1:9" ht="12.75">
      <c r="A291" s="156">
        <v>281</v>
      </c>
      <c r="B291" s="170" t="s">
        <v>537</v>
      </c>
      <c r="C291" s="171" t="s">
        <v>783</v>
      </c>
      <c r="D291" s="171" t="s">
        <v>1141</v>
      </c>
      <c r="E291" s="171" t="s">
        <v>538</v>
      </c>
      <c r="F291" s="172">
        <v>2221.8</v>
      </c>
      <c r="G291" s="172">
        <v>918837.78</v>
      </c>
      <c r="H291" s="172">
        <f>+H292</f>
        <v>918837.78</v>
      </c>
      <c r="I291" s="172">
        <f t="shared" si="4"/>
        <v>100</v>
      </c>
    </row>
    <row r="292" spans="1:9" ht="12.75">
      <c r="A292" s="156">
        <v>282</v>
      </c>
      <c r="B292" s="170" t="s">
        <v>543</v>
      </c>
      <c r="C292" s="171" t="s">
        <v>783</v>
      </c>
      <c r="D292" s="171" t="s">
        <v>1141</v>
      </c>
      <c r="E292" s="171" t="s">
        <v>544</v>
      </c>
      <c r="F292" s="172">
        <v>2221.8</v>
      </c>
      <c r="G292" s="172">
        <v>918837.78</v>
      </c>
      <c r="H292" s="172">
        <v>918837.78</v>
      </c>
      <c r="I292" s="172">
        <f t="shared" si="4"/>
        <v>100</v>
      </c>
    </row>
    <row r="293" spans="1:9" ht="12.75">
      <c r="A293" s="156">
        <v>283</v>
      </c>
      <c r="B293" s="170" t="s">
        <v>700</v>
      </c>
      <c r="C293" s="171" t="s">
        <v>783</v>
      </c>
      <c r="D293" s="171" t="s">
        <v>701</v>
      </c>
      <c r="E293" s="171"/>
      <c r="F293" s="172">
        <v>1702.5</v>
      </c>
      <c r="G293" s="172">
        <v>701096</v>
      </c>
      <c r="H293" s="172">
        <f>+H294</f>
        <v>701096</v>
      </c>
      <c r="I293" s="172">
        <f t="shared" si="4"/>
        <v>100</v>
      </c>
    </row>
    <row r="294" spans="1:9" ht="12.75">
      <c r="A294" s="156">
        <v>284</v>
      </c>
      <c r="B294" s="170" t="s">
        <v>537</v>
      </c>
      <c r="C294" s="171" t="s">
        <v>783</v>
      </c>
      <c r="D294" s="171" t="s">
        <v>701</v>
      </c>
      <c r="E294" s="171" t="s">
        <v>538</v>
      </c>
      <c r="F294" s="172">
        <v>1702.5</v>
      </c>
      <c r="G294" s="172">
        <v>701096</v>
      </c>
      <c r="H294" s="172">
        <f>+H295</f>
        <v>701096</v>
      </c>
      <c r="I294" s="172">
        <f t="shared" si="4"/>
        <v>100</v>
      </c>
    </row>
    <row r="295" spans="1:9" ht="12.75">
      <c r="A295" s="156">
        <v>285</v>
      </c>
      <c r="B295" s="170" t="s">
        <v>543</v>
      </c>
      <c r="C295" s="171" t="s">
        <v>783</v>
      </c>
      <c r="D295" s="171" t="s">
        <v>701</v>
      </c>
      <c r="E295" s="171" t="s">
        <v>544</v>
      </c>
      <c r="F295" s="172">
        <v>1702.5</v>
      </c>
      <c r="G295" s="172">
        <v>701096</v>
      </c>
      <c r="H295" s="172">
        <v>701096</v>
      </c>
      <c r="I295" s="172">
        <f t="shared" si="4"/>
        <v>100</v>
      </c>
    </row>
    <row r="296" spans="1:9" ht="72">
      <c r="A296" s="156">
        <v>286</v>
      </c>
      <c r="B296" s="173" t="s">
        <v>784</v>
      </c>
      <c r="C296" s="171" t="s">
        <v>785</v>
      </c>
      <c r="D296" s="171"/>
      <c r="E296" s="171"/>
      <c r="F296" s="172">
        <v>1664143</v>
      </c>
      <c r="G296" s="172">
        <v>0</v>
      </c>
      <c r="H296" s="172">
        <f>+H297</f>
        <v>0</v>
      </c>
      <c r="I296" s="172">
        <v>0</v>
      </c>
    </row>
    <row r="297" spans="1:9" ht="24">
      <c r="A297" s="156">
        <v>287</v>
      </c>
      <c r="B297" s="170" t="s">
        <v>698</v>
      </c>
      <c r="C297" s="171" t="s">
        <v>785</v>
      </c>
      <c r="D297" s="171" t="s">
        <v>1140</v>
      </c>
      <c r="E297" s="171"/>
      <c r="F297" s="172">
        <v>1664143</v>
      </c>
      <c r="G297" s="172">
        <v>0</v>
      </c>
      <c r="H297" s="172">
        <f>+H298</f>
        <v>0</v>
      </c>
      <c r="I297" s="172">
        <v>0</v>
      </c>
    </row>
    <row r="298" spans="1:9" ht="12.75">
      <c r="A298" s="156">
        <v>288</v>
      </c>
      <c r="B298" s="170" t="s">
        <v>700</v>
      </c>
      <c r="C298" s="171" t="s">
        <v>785</v>
      </c>
      <c r="D298" s="171" t="s">
        <v>701</v>
      </c>
      <c r="E298" s="171"/>
      <c r="F298" s="172">
        <v>1664143</v>
      </c>
      <c r="G298" s="172">
        <v>0</v>
      </c>
      <c r="H298" s="172">
        <f>+H299</f>
        <v>0</v>
      </c>
      <c r="I298" s="172">
        <v>0</v>
      </c>
    </row>
    <row r="299" spans="1:9" ht="12.75">
      <c r="A299" s="156">
        <v>289</v>
      </c>
      <c r="B299" s="170" t="s">
        <v>537</v>
      </c>
      <c r="C299" s="171" t="s">
        <v>785</v>
      </c>
      <c r="D299" s="171" t="s">
        <v>701</v>
      </c>
      <c r="E299" s="171" t="s">
        <v>538</v>
      </c>
      <c r="F299" s="172">
        <v>1664143</v>
      </c>
      <c r="G299" s="172">
        <v>0</v>
      </c>
      <c r="H299" s="172">
        <f>+H300</f>
        <v>0</v>
      </c>
      <c r="I299" s="172">
        <v>0</v>
      </c>
    </row>
    <row r="300" spans="1:9" ht="12.75">
      <c r="A300" s="156">
        <v>290</v>
      </c>
      <c r="B300" s="170" t="s">
        <v>543</v>
      </c>
      <c r="C300" s="171" t="s">
        <v>785</v>
      </c>
      <c r="D300" s="171" t="s">
        <v>701</v>
      </c>
      <c r="E300" s="171" t="s">
        <v>544</v>
      </c>
      <c r="F300" s="172">
        <v>1664143</v>
      </c>
      <c r="G300" s="172">
        <v>0</v>
      </c>
      <c r="H300" s="172">
        <v>0</v>
      </c>
      <c r="I300" s="172">
        <v>0</v>
      </c>
    </row>
    <row r="301" spans="1:9" ht="84">
      <c r="A301" s="156">
        <v>291</v>
      </c>
      <c r="B301" s="173" t="s">
        <v>786</v>
      </c>
      <c r="C301" s="171" t="s">
        <v>787</v>
      </c>
      <c r="D301" s="171"/>
      <c r="E301" s="171"/>
      <c r="F301" s="172">
        <v>700</v>
      </c>
      <c r="G301" s="172">
        <v>1144.4</v>
      </c>
      <c r="H301" s="172">
        <f>+H302</f>
        <v>756.23</v>
      </c>
      <c r="I301" s="172">
        <f aca="true" t="shared" si="5" ref="I301:I364">+H301/G301*100</f>
        <v>66.08091576371898</v>
      </c>
    </row>
    <row r="302" spans="1:9" ht="24">
      <c r="A302" s="156">
        <v>292</v>
      </c>
      <c r="B302" s="170" t="s">
        <v>698</v>
      </c>
      <c r="C302" s="171" t="s">
        <v>787</v>
      </c>
      <c r="D302" s="171" t="s">
        <v>1140</v>
      </c>
      <c r="E302" s="171"/>
      <c r="F302" s="172">
        <v>700</v>
      </c>
      <c r="G302" s="172">
        <v>1144.4</v>
      </c>
      <c r="H302" s="172">
        <f>+H303</f>
        <v>756.23</v>
      </c>
      <c r="I302" s="172">
        <f t="shared" si="5"/>
        <v>66.08091576371898</v>
      </c>
    </row>
    <row r="303" spans="1:9" ht="12.75">
      <c r="A303" s="156">
        <v>293</v>
      </c>
      <c r="B303" s="170" t="s">
        <v>700</v>
      </c>
      <c r="C303" s="171" t="s">
        <v>787</v>
      </c>
      <c r="D303" s="171" t="s">
        <v>701</v>
      </c>
      <c r="E303" s="171"/>
      <c r="F303" s="172">
        <v>700</v>
      </c>
      <c r="G303" s="172">
        <v>1144.4</v>
      </c>
      <c r="H303" s="172">
        <f>+H304</f>
        <v>756.23</v>
      </c>
      <c r="I303" s="172">
        <f t="shared" si="5"/>
        <v>66.08091576371898</v>
      </c>
    </row>
    <row r="304" spans="1:9" ht="12.75">
      <c r="A304" s="156">
        <v>294</v>
      </c>
      <c r="B304" s="170" t="s">
        <v>537</v>
      </c>
      <c r="C304" s="171" t="s">
        <v>787</v>
      </c>
      <c r="D304" s="171" t="s">
        <v>701</v>
      </c>
      <c r="E304" s="171" t="s">
        <v>538</v>
      </c>
      <c r="F304" s="172">
        <v>700</v>
      </c>
      <c r="G304" s="172">
        <v>1144.4</v>
      </c>
      <c r="H304" s="172">
        <f>+H305</f>
        <v>756.23</v>
      </c>
      <c r="I304" s="172">
        <f t="shared" si="5"/>
        <v>66.08091576371898</v>
      </c>
    </row>
    <row r="305" spans="1:9" ht="12.75">
      <c r="A305" s="156">
        <v>295</v>
      </c>
      <c r="B305" s="170" t="s">
        <v>543</v>
      </c>
      <c r="C305" s="171" t="s">
        <v>787</v>
      </c>
      <c r="D305" s="171" t="s">
        <v>701</v>
      </c>
      <c r="E305" s="171" t="s">
        <v>544</v>
      </c>
      <c r="F305" s="172">
        <v>700</v>
      </c>
      <c r="G305" s="172">
        <v>1144.4</v>
      </c>
      <c r="H305" s="172">
        <v>756.23</v>
      </c>
      <c r="I305" s="172">
        <f t="shared" si="5"/>
        <v>66.08091576371898</v>
      </c>
    </row>
    <row r="306" spans="1:9" ht="48">
      <c r="A306" s="156">
        <v>296</v>
      </c>
      <c r="B306" s="170" t="s">
        <v>788</v>
      </c>
      <c r="C306" s="171" t="s">
        <v>789</v>
      </c>
      <c r="D306" s="171"/>
      <c r="E306" s="171"/>
      <c r="F306" s="172">
        <v>0</v>
      </c>
      <c r="G306" s="172">
        <v>1646216</v>
      </c>
      <c r="H306" s="172">
        <f>+H307</f>
        <v>1646216</v>
      </c>
      <c r="I306" s="172">
        <f t="shared" si="5"/>
        <v>100</v>
      </c>
    </row>
    <row r="307" spans="1:9" ht="24">
      <c r="A307" s="156">
        <v>297</v>
      </c>
      <c r="B307" s="170" t="s">
        <v>698</v>
      </c>
      <c r="C307" s="171" t="s">
        <v>789</v>
      </c>
      <c r="D307" s="171" t="s">
        <v>1140</v>
      </c>
      <c r="E307" s="171"/>
      <c r="F307" s="172">
        <v>0</v>
      </c>
      <c r="G307" s="172">
        <v>1646216</v>
      </c>
      <c r="H307" s="172">
        <f>+H308</f>
        <v>1646216</v>
      </c>
      <c r="I307" s="172">
        <f t="shared" si="5"/>
        <v>100</v>
      </c>
    </row>
    <row r="308" spans="1:9" ht="12.75">
      <c r="A308" s="156">
        <v>298</v>
      </c>
      <c r="B308" s="170" t="s">
        <v>700</v>
      </c>
      <c r="C308" s="171" t="s">
        <v>789</v>
      </c>
      <c r="D308" s="171" t="s">
        <v>701</v>
      </c>
      <c r="E308" s="171"/>
      <c r="F308" s="172">
        <v>0</v>
      </c>
      <c r="G308" s="172">
        <v>1646216</v>
      </c>
      <c r="H308" s="172">
        <f>+H309</f>
        <v>1646216</v>
      </c>
      <c r="I308" s="172">
        <f t="shared" si="5"/>
        <v>100</v>
      </c>
    </row>
    <row r="309" spans="1:9" ht="12.75">
      <c r="A309" s="156">
        <v>299</v>
      </c>
      <c r="B309" s="170" t="s">
        <v>537</v>
      </c>
      <c r="C309" s="171" t="s">
        <v>789</v>
      </c>
      <c r="D309" s="171" t="s">
        <v>701</v>
      </c>
      <c r="E309" s="171" t="s">
        <v>538</v>
      </c>
      <c r="F309" s="172">
        <v>0</v>
      </c>
      <c r="G309" s="172">
        <v>1646216</v>
      </c>
      <c r="H309" s="172">
        <f>+H310</f>
        <v>1646216</v>
      </c>
      <c r="I309" s="172">
        <f t="shared" si="5"/>
        <v>100</v>
      </c>
    </row>
    <row r="310" spans="1:9" ht="12.75">
      <c r="A310" s="156">
        <v>300</v>
      </c>
      <c r="B310" s="170" t="s">
        <v>543</v>
      </c>
      <c r="C310" s="171" t="s">
        <v>789</v>
      </c>
      <c r="D310" s="171" t="s">
        <v>701</v>
      </c>
      <c r="E310" s="171" t="s">
        <v>544</v>
      </c>
      <c r="F310" s="172">
        <v>0</v>
      </c>
      <c r="G310" s="172">
        <v>1646216</v>
      </c>
      <c r="H310" s="172">
        <v>1646216</v>
      </c>
      <c r="I310" s="172">
        <f t="shared" si="5"/>
        <v>100</v>
      </c>
    </row>
    <row r="311" spans="1:9" ht="24">
      <c r="A311" s="156">
        <v>301</v>
      </c>
      <c r="B311" s="170" t="s">
        <v>447</v>
      </c>
      <c r="C311" s="171" t="s">
        <v>448</v>
      </c>
      <c r="D311" s="171"/>
      <c r="E311" s="171"/>
      <c r="F311" s="172">
        <v>9255100</v>
      </c>
      <c r="G311" s="172">
        <v>5553100</v>
      </c>
      <c r="H311" s="172">
        <f>+H312+H317+H322</f>
        <v>5553099.96</v>
      </c>
      <c r="I311" s="172">
        <f t="shared" si="5"/>
        <v>99.99999927968162</v>
      </c>
    </row>
    <row r="312" spans="1:9" ht="60">
      <c r="A312" s="156">
        <v>302</v>
      </c>
      <c r="B312" s="173" t="s">
        <v>449</v>
      </c>
      <c r="C312" s="171" t="s">
        <v>450</v>
      </c>
      <c r="D312" s="171"/>
      <c r="E312" s="171"/>
      <c r="F312" s="172">
        <v>2635300</v>
      </c>
      <c r="G312" s="172">
        <v>0</v>
      </c>
      <c r="H312" s="172">
        <f>+H313</f>
        <v>0</v>
      </c>
      <c r="I312" s="172">
        <v>0</v>
      </c>
    </row>
    <row r="313" spans="1:9" ht="24">
      <c r="A313" s="156">
        <v>303</v>
      </c>
      <c r="B313" s="170" t="s">
        <v>432</v>
      </c>
      <c r="C313" s="171" t="s">
        <v>450</v>
      </c>
      <c r="D313" s="171" t="s">
        <v>433</v>
      </c>
      <c r="E313" s="171"/>
      <c r="F313" s="172">
        <v>2635300</v>
      </c>
      <c r="G313" s="172">
        <v>0</v>
      </c>
      <c r="H313" s="172">
        <f>+H314</f>
        <v>0</v>
      </c>
      <c r="I313" s="172">
        <v>0</v>
      </c>
    </row>
    <row r="314" spans="1:9" ht="12.75">
      <c r="A314" s="156">
        <v>304</v>
      </c>
      <c r="B314" s="170" t="s">
        <v>434</v>
      </c>
      <c r="C314" s="171" t="s">
        <v>450</v>
      </c>
      <c r="D314" s="171" t="s">
        <v>892</v>
      </c>
      <c r="E314" s="171"/>
      <c r="F314" s="172">
        <v>2635300</v>
      </c>
      <c r="G314" s="172">
        <v>0</v>
      </c>
      <c r="H314" s="172">
        <f>+H315</f>
        <v>0</v>
      </c>
      <c r="I314" s="172">
        <v>0</v>
      </c>
    </row>
    <row r="315" spans="1:9" ht="12.75">
      <c r="A315" s="156">
        <v>305</v>
      </c>
      <c r="B315" s="170" t="s">
        <v>557</v>
      </c>
      <c r="C315" s="171" t="s">
        <v>450</v>
      </c>
      <c r="D315" s="171" t="s">
        <v>892</v>
      </c>
      <c r="E315" s="171" t="s">
        <v>1449</v>
      </c>
      <c r="F315" s="172">
        <v>2635300</v>
      </c>
      <c r="G315" s="172">
        <v>0</v>
      </c>
      <c r="H315" s="172">
        <f>+H316</f>
        <v>0</v>
      </c>
      <c r="I315" s="172">
        <v>0</v>
      </c>
    </row>
    <row r="316" spans="1:9" ht="12.75">
      <c r="A316" s="156">
        <v>306</v>
      </c>
      <c r="B316" s="170" t="s">
        <v>564</v>
      </c>
      <c r="C316" s="171" t="s">
        <v>450</v>
      </c>
      <c r="D316" s="171" t="s">
        <v>892</v>
      </c>
      <c r="E316" s="171" t="s">
        <v>565</v>
      </c>
      <c r="F316" s="172">
        <v>2635300</v>
      </c>
      <c r="G316" s="172">
        <v>0</v>
      </c>
      <c r="H316" s="172">
        <v>0</v>
      </c>
      <c r="I316" s="172">
        <v>0</v>
      </c>
    </row>
    <row r="317" spans="1:9" ht="60">
      <c r="A317" s="156">
        <v>307</v>
      </c>
      <c r="B317" s="173" t="s">
        <v>451</v>
      </c>
      <c r="C317" s="171" t="s">
        <v>452</v>
      </c>
      <c r="D317" s="171"/>
      <c r="E317" s="171"/>
      <c r="F317" s="172">
        <v>6619800</v>
      </c>
      <c r="G317" s="172">
        <v>0</v>
      </c>
      <c r="H317" s="172">
        <f>+H318</f>
        <v>0</v>
      </c>
      <c r="I317" s="172">
        <v>0</v>
      </c>
    </row>
    <row r="318" spans="1:9" ht="24">
      <c r="A318" s="156">
        <v>308</v>
      </c>
      <c r="B318" s="170" t="s">
        <v>432</v>
      </c>
      <c r="C318" s="171" t="s">
        <v>452</v>
      </c>
      <c r="D318" s="171" t="s">
        <v>433</v>
      </c>
      <c r="E318" s="171"/>
      <c r="F318" s="172">
        <v>6619800</v>
      </c>
      <c r="G318" s="172">
        <v>0</v>
      </c>
      <c r="H318" s="172">
        <f>+H319</f>
        <v>0</v>
      </c>
      <c r="I318" s="172">
        <v>0</v>
      </c>
    </row>
    <row r="319" spans="1:9" ht="12.75">
      <c r="A319" s="156">
        <v>309</v>
      </c>
      <c r="B319" s="170" t="s">
        <v>434</v>
      </c>
      <c r="C319" s="171" t="s">
        <v>452</v>
      </c>
      <c r="D319" s="171" t="s">
        <v>892</v>
      </c>
      <c r="E319" s="171"/>
      <c r="F319" s="172">
        <v>6619800</v>
      </c>
      <c r="G319" s="172">
        <v>0</v>
      </c>
      <c r="H319" s="172">
        <f>+H320</f>
        <v>0</v>
      </c>
      <c r="I319" s="172">
        <v>0</v>
      </c>
    </row>
    <row r="320" spans="1:9" ht="12.75">
      <c r="A320" s="156">
        <v>310</v>
      </c>
      <c r="B320" s="170" t="s">
        <v>557</v>
      </c>
      <c r="C320" s="171" t="s">
        <v>452</v>
      </c>
      <c r="D320" s="171" t="s">
        <v>892</v>
      </c>
      <c r="E320" s="171" t="s">
        <v>1449</v>
      </c>
      <c r="F320" s="172">
        <v>6619800</v>
      </c>
      <c r="G320" s="172">
        <v>0</v>
      </c>
      <c r="H320" s="172">
        <f>+H321</f>
        <v>0</v>
      </c>
      <c r="I320" s="172">
        <v>0</v>
      </c>
    </row>
    <row r="321" spans="1:9" ht="12.75">
      <c r="A321" s="156">
        <v>311</v>
      </c>
      <c r="B321" s="170" t="s">
        <v>564</v>
      </c>
      <c r="C321" s="171" t="s">
        <v>452</v>
      </c>
      <c r="D321" s="171" t="s">
        <v>892</v>
      </c>
      <c r="E321" s="171" t="s">
        <v>565</v>
      </c>
      <c r="F321" s="172">
        <v>6619800</v>
      </c>
      <c r="G321" s="172">
        <v>0</v>
      </c>
      <c r="H321" s="172">
        <v>0</v>
      </c>
      <c r="I321" s="172">
        <v>0</v>
      </c>
    </row>
    <row r="322" spans="1:9" ht="60">
      <c r="A322" s="156">
        <v>312</v>
      </c>
      <c r="B322" s="173" t="s">
        <v>451</v>
      </c>
      <c r="C322" s="171" t="s">
        <v>453</v>
      </c>
      <c r="D322" s="171"/>
      <c r="E322" s="171"/>
      <c r="F322" s="172">
        <v>0</v>
      </c>
      <c r="G322" s="172">
        <v>5553100</v>
      </c>
      <c r="H322" s="172">
        <f>+H323</f>
        <v>5553099.96</v>
      </c>
      <c r="I322" s="172">
        <f t="shared" si="5"/>
        <v>99.99999927968162</v>
      </c>
    </row>
    <row r="323" spans="1:9" ht="24">
      <c r="A323" s="156">
        <v>313</v>
      </c>
      <c r="B323" s="170" t="s">
        <v>432</v>
      </c>
      <c r="C323" s="171" t="s">
        <v>453</v>
      </c>
      <c r="D323" s="171" t="s">
        <v>433</v>
      </c>
      <c r="E323" s="171"/>
      <c r="F323" s="172">
        <v>0</v>
      </c>
      <c r="G323" s="172">
        <v>5553100</v>
      </c>
      <c r="H323" s="172">
        <f>+H324</f>
        <v>5553099.96</v>
      </c>
      <c r="I323" s="172">
        <f t="shared" si="5"/>
        <v>99.99999927968162</v>
      </c>
    </row>
    <row r="324" spans="1:9" ht="12.75">
      <c r="A324" s="156">
        <v>314</v>
      </c>
      <c r="B324" s="170" t="s">
        <v>434</v>
      </c>
      <c r="C324" s="171" t="s">
        <v>453</v>
      </c>
      <c r="D324" s="171" t="s">
        <v>892</v>
      </c>
      <c r="E324" s="171"/>
      <c r="F324" s="172">
        <v>0</v>
      </c>
      <c r="G324" s="172">
        <v>5553100</v>
      </c>
      <c r="H324" s="172">
        <f>+H325</f>
        <v>5553099.96</v>
      </c>
      <c r="I324" s="172">
        <f t="shared" si="5"/>
        <v>99.99999927968162</v>
      </c>
    </row>
    <row r="325" spans="1:9" ht="12.75">
      <c r="A325" s="156">
        <v>315</v>
      </c>
      <c r="B325" s="170" t="s">
        <v>557</v>
      </c>
      <c r="C325" s="171" t="s">
        <v>453</v>
      </c>
      <c r="D325" s="171" t="s">
        <v>892</v>
      </c>
      <c r="E325" s="171" t="s">
        <v>1449</v>
      </c>
      <c r="F325" s="172">
        <v>0</v>
      </c>
      <c r="G325" s="172">
        <v>5553100</v>
      </c>
      <c r="H325" s="172">
        <f>+H326</f>
        <v>5553099.96</v>
      </c>
      <c r="I325" s="172">
        <f t="shared" si="5"/>
        <v>99.99999927968162</v>
      </c>
    </row>
    <row r="326" spans="1:9" ht="12.75">
      <c r="A326" s="156">
        <v>316</v>
      </c>
      <c r="B326" s="170" t="s">
        <v>564</v>
      </c>
      <c r="C326" s="171" t="s">
        <v>453</v>
      </c>
      <c r="D326" s="171" t="s">
        <v>892</v>
      </c>
      <c r="E326" s="171" t="s">
        <v>565</v>
      </c>
      <c r="F326" s="172">
        <v>0</v>
      </c>
      <c r="G326" s="172">
        <v>5553100</v>
      </c>
      <c r="H326" s="172">
        <v>5553099.96</v>
      </c>
      <c r="I326" s="172">
        <f t="shared" si="5"/>
        <v>99.99999927968162</v>
      </c>
    </row>
    <row r="327" spans="1:9" ht="24">
      <c r="A327" s="156">
        <v>317</v>
      </c>
      <c r="B327" s="170" t="s">
        <v>792</v>
      </c>
      <c r="C327" s="171" t="s">
        <v>793</v>
      </c>
      <c r="D327" s="171"/>
      <c r="E327" s="171"/>
      <c r="F327" s="172">
        <v>35505926</v>
      </c>
      <c r="G327" s="172">
        <v>35781435.61</v>
      </c>
      <c r="H327" s="172">
        <f>+H328+H333+H338+H343+H352+H357+H366+H379</f>
        <v>35271575.39</v>
      </c>
      <c r="I327" s="172">
        <f t="shared" si="5"/>
        <v>98.57507053222452</v>
      </c>
    </row>
    <row r="328" spans="1:9" ht="60">
      <c r="A328" s="156">
        <v>318</v>
      </c>
      <c r="B328" s="173" t="s">
        <v>794</v>
      </c>
      <c r="C328" s="171" t="s">
        <v>795</v>
      </c>
      <c r="D328" s="171"/>
      <c r="E328" s="171"/>
      <c r="F328" s="172">
        <v>650661</v>
      </c>
      <c r="G328" s="172">
        <v>592067.53</v>
      </c>
      <c r="H328" s="172">
        <f>+H329</f>
        <v>592067.53</v>
      </c>
      <c r="I328" s="172">
        <f t="shared" si="5"/>
        <v>100</v>
      </c>
    </row>
    <row r="329" spans="1:9" ht="48">
      <c r="A329" s="156">
        <v>319</v>
      </c>
      <c r="B329" s="170" t="s">
        <v>593</v>
      </c>
      <c r="C329" s="171" t="s">
        <v>795</v>
      </c>
      <c r="D329" s="171" t="s">
        <v>1174</v>
      </c>
      <c r="E329" s="171"/>
      <c r="F329" s="172">
        <v>650661</v>
      </c>
      <c r="G329" s="172">
        <v>592067.53</v>
      </c>
      <c r="H329" s="172">
        <f>+H330</f>
        <v>592067.53</v>
      </c>
      <c r="I329" s="172">
        <f t="shared" si="5"/>
        <v>100</v>
      </c>
    </row>
    <row r="330" spans="1:9" ht="12.75">
      <c r="A330" s="156">
        <v>320</v>
      </c>
      <c r="B330" s="170" t="s">
        <v>688</v>
      </c>
      <c r="C330" s="171" t="s">
        <v>795</v>
      </c>
      <c r="D330" s="171" t="s">
        <v>1446</v>
      </c>
      <c r="E330" s="171"/>
      <c r="F330" s="172">
        <v>650661</v>
      </c>
      <c r="G330" s="172">
        <v>592067.53</v>
      </c>
      <c r="H330" s="172">
        <f>+H331</f>
        <v>592067.53</v>
      </c>
      <c r="I330" s="172">
        <f t="shared" si="5"/>
        <v>100</v>
      </c>
    </row>
    <row r="331" spans="1:9" ht="12.75">
      <c r="A331" s="156">
        <v>321</v>
      </c>
      <c r="B331" s="170" t="s">
        <v>537</v>
      </c>
      <c r="C331" s="171" t="s">
        <v>795</v>
      </c>
      <c r="D331" s="171" t="s">
        <v>1446</v>
      </c>
      <c r="E331" s="171" t="s">
        <v>538</v>
      </c>
      <c r="F331" s="172">
        <v>650661</v>
      </c>
      <c r="G331" s="172">
        <v>592067.53</v>
      </c>
      <c r="H331" s="172">
        <f>+H332</f>
        <v>592067.53</v>
      </c>
      <c r="I331" s="172">
        <f t="shared" si="5"/>
        <v>100</v>
      </c>
    </row>
    <row r="332" spans="1:9" ht="12.75">
      <c r="A332" s="156">
        <v>322</v>
      </c>
      <c r="B332" s="170" t="s">
        <v>545</v>
      </c>
      <c r="C332" s="171" t="s">
        <v>795</v>
      </c>
      <c r="D332" s="171" t="s">
        <v>1446</v>
      </c>
      <c r="E332" s="171" t="s">
        <v>546</v>
      </c>
      <c r="F332" s="172">
        <v>650661</v>
      </c>
      <c r="G332" s="172">
        <v>592067.53</v>
      </c>
      <c r="H332" s="172">
        <v>592067.53</v>
      </c>
      <c r="I332" s="172">
        <f t="shared" si="5"/>
        <v>100</v>
      </c>
    </row>
    <row r="333" spans="1:9" ht="60">
      <c r="A333" s="156">
        <v>323</v>
      </c>
      <c r="B333" s="173" t="s">
        <v>139</v>
      </c>
      <c r="C333" s="171" t="s">
        <v>140</v>
      </c>
      <c r="D333" s="171"/>
      <c r="E333" s="171"/>
      <c r="F333" s="172">
        <v>0</v>
      </c>
      <c r="G333" s="172">
        <v>46752</v>
      </c>
      <c r="H333" s="172">
        <f>+H334</f>
        <v>46752</v>
      </c>
      <c r="I333" s="172">
        <f t="shared" si="5"/>
        <v>100</v>
      </c>
    </row>
    <row r="334" spans="1:9" ht="48">
      <c r="A334" s="156">
        <v>324</v>
      </c>
      <c r="B334" s="170" t="s">
        <v>593</v>
      </c>
      <c r="C334" s="171" t="s">
        <v>140</v>
      </c>
      <c r="D334" s="171" t="s">
        <v>1174</v>
      </c>
      <c r="E334" s="171"/>
      <c r="F334" s="172">
        <v>0</v>
      </c>
      <c r="G334" s="172">
        <v>46752</v>
      </c>
      <c r="H334" s="172">
        <f>+H335</f>
        <v>46752</v>
      </c>
      <c r="I334" s="172">
        <f t="shared" si="5"/>
        <v>100</v>
      </c>
    </row>
    <row r="335" spans="1:9" ht="12.75">
      <c r="A335" s="156">
        <v>325</v>
      </c>
      <c r="B335" s="170" t="s">
        <v>688</v>
      </c>
      <c r="C335" s="171" t="s">
        <v>140</v>
      </c>
      <c r="D335" s="171" t="s">
        <v>1446</v>
      </c>
      <c r="E335" s="171"/>
      <c r="F335" s="172">
        <v>0</v>
      </c>
      <c r="G335" s="172">
        <v>46752</v>
      </c>
      <c r="H335" s="172">
        <f>+H336</f>
        <v>46752</v>
      </c>
      <c r="I335" s="172">
        <f t="shared" si="5"/>
        <v>100</v>
      </c>
    </row>
    <row r="336" spans="1:9" ht="12.75">
      <c r="A336" s="156">
        <v>326</v>
      </c>
      <c r="B336" s="170" t="s">
        <v>537</v>
      </c>
      <c r="C336" s="171" t="s">
        <v>140</v>
      </c>
      <c r="D336" s="171" t="s">
        <v>1446</v>
      </c>
      <c r="E336" s="171" t="s">
        <v>538</v>
      </c>
      <c r="F336" s="172">
        <v>0</v>
      </c>
      <c r="G336" s="172">
        <v>46752</v>
      </c>
      <c r="H336" s="172">
        <f>+H337</f>
        <v>46752</v>
      </c>
      <c r="I336" s="172">
        <f t="shared" si="5"/>
        <v>100</v>
      </c>
    </row>
    <row r="337" spans="1:9" ht="12.75">
      <c r="A337" s="156">
        <v>327</v>
      </c>
      <c r="B337" s="170" t="s">
        <v>545</v>
      </c>
      <c r="C337" s="171" t="s">
        <v>140</v>
      </c>
      <c r="D337" s="171" t="s">
        <v>1446</v>
      </c>
      <c r="E337" s="171" t="s">
        <v>546</v>
      </c>
      <c r="F337" s="172">
        <v>0</v>
      </c>
      <c r="G337" s="172">
        <v>46752</v>
      </c>
      <c r="H337" s="172">
        <v>46752</v>
      </c>
      <c r="I337" s="172">
        <f t="shared" si="5"/>
        <v>100</v>
      </c>
    </row>
    <row r="338" spans="1:9" ht="48">
      <c r="A338" s="156">
        <v>328</v>
      </c>
      <c r="B338" s="170" t="s">
        <v>141</v>
      </c>
      <c r="C338" s="171" t="s">
        <v>142</v>
      </c>
      <c r="D338" s="171"/>
      <c r="E338" s="171"/>
      <c r="F338" s="172">
        <v>0</v>
      </c>
      <c r="G338" s="172">
        <v>719470</v>
      </c>
      <c r="H338" s="172">
        <f>+H339</f>
        <v>719470</v>
      </c>
      <c r="I338" s="172">
        <f t="shared" si="5"/>
        <v>100</v>
      </c>
    </row>
    <row r="339" spans="1:9" ht="24">
      <c r="A339" s="156">
        <v>329</v>
      </c>
      <c r="B339" s="170" t="s">
        <v>698</v>
      </c>
      <c r="C339" s="171" t="s">
        <v>142</v>
      </c>
      <c r="D339" s="171" t="s">
        <v>1140</v>
      </c>
      <c r="E339" s="171"/>
      <c r="F339" s="172">
        <v>0</v>
      </c>
      <c r="G339" s="172">
        <v>719470</v>
      </c>
      <c r="H339" s="172">
        <f>+H340</f>
        <v>719470</v>
      </c>
      <c r="I339" s="172">
        <f t="shared" si="5"/>
        <v>100</v>
      </c>
    </row>
    <row r="340" spans="1:9" ht="12.75">
      <c r="A340" s="156">
        <v>330</v>
      </c>
      <c r="B340" s="170" t="s">
        <v>699</v>
      </c>
      <c r="C340" s="171" t="s">
        <v>142</v>
      </c>
      <c r="D340" s="171" t="s">
        <v>1141</v>
      </c>
      <c r="E340" s="171"/>
      <c r="F340" s="172">
        <v>0</v>
      </c>
      <c r="G340" s="172">
        <v>719470</v>
      </c>
      <c r="H340" s="172">
        <f>+H341</f>
        <v>719470</v>
      </c>
      <c r="I340" s="172">
        <f t="shared" si="5"/>
        <v>100</v>
      </c>
    </row>
    <row r="341" spans="1:9" ht="12.75">
      <c r="A341" s="156">
        <v>331</v>
      </c>
      <c r="B341" s="170" t="s">
        <v>537</v>
      </c>
      <c r="C341" s="171" t="s">
        <v>142</v>
      </c>
      <c r="D341" s="171" t="s">
        <v>1141</v>
      </c>
      <c r="E341" s="171" t="s">
        <v>538</v>
      </c>
      <c r="F341" s="172">
        <v>0</v>
      </c>
      <c r="G341" s="172">
        <v>719470</v>
      </c>
      <c r="H341" s="172">
        <f>+H342</f>
        <v>719470</v>
      </c>
      <c r="I341" s="172">
        <f t="shared" si="5"/>
        <v>100</v>
      </c>
    </row>
    <row r="342" spans="1:9" ht="12.75">
      <c r="A342" s="156">
        <v>332</v>
      </c>
      <c r="B342" s="170" t="s">
        <v>545</v>
      </c>
      <c r="C342" s="171" t="s">
        <v>142</v>
      </c>
      <c r="D342" s="171" t="s">
        <v>1141</v>
      </c>
      <c r="E342" s="171" t="s">
        <v>546</v>
      </c>
      <c r="F342" s="172">
        <v>0</v>
      </c>
      <c r="G342" s="172">
        <v>719470</v>
      </c>
      <c r="H342" s="172">
        <v>719470</v>
      </c>
      <c r="I342" s="172">
        <f t="shared" si="5"/>
        <v>100</v>
      </c>
    </row>
    <row r="343" spans="1:9" ht="60">
      <c r="A343" s="156">
        <v>333</v>
      </c>
      <c r="B343" s="170" t="s">
        <v>143</v>
      </c>
      <c r="C343" s="171" t="s">
        <v>144</v>
      </c>
      <c r="D343" s="171"/>
      <c r="E343" s="171"/>
      <c r="F343" s="172">
        <v>1585500</v>
      </c>
      <c r="G343" s="172">
        <v>1585500</v>
      </c>
      <c r="H343" s="172">
        <f>+H344+H348</f>
        <v>1585500</v>
      </c>
      <c r="I343" s="172">
        <f t="shared" si="5"/>
        <v>100</v>
      </c>
    </row>
    <row r="344" spans="1:9" ht="48">
      <c r="A344" s="156">
        <v>334</v>
      </c>
      <c r="B344" s="170" t="s">
        <v>593</v>
      </c>
      <c r="C344" s="171" t="s">
        <v>144</v>
      </c>
      <c r="D344" s="171" t="s">
        <v>1174</v>
      </c>
      <c r="E344" s="171"/>
      <c r="F344" s="172">
        <v>1291722</v>
      </c>
      <c r="G344" s="172">
        <v>1280322</v>
      </c>
      <c r="H344" s="172">
        <f>+H345</f>
        <v>1280322</v>
      </c>
      <c r="I344" s="172">
        <f t="shared" si="5"/>
        <v>100</v>
      </c>
    </row>
    <row r="345" spans="1:9" ht="24">
      <c r="A345" s="156">
        <v>335</v>
      </c>
      <c r="B345" s="170" t="s">
        <v>594</v>
      </c>
      <c r="C345" s="171" t="s">
        <v>144</v>
      </c>
      <c r="D345" s="171" t="s">
        <v>854</v>
      </c>
      <c r="E345" s="171"/>
      <c r="F345" s="172">
        <v>1291722</v>
      </c>
      <c r="G345" s="172">
        <v>1280322</v>
      </c>
      <c r="H345" s="172">
        <f>+H346</f>
        <v>1280322</v>
      </c>
      <c r="I345" s="172">
        <f t="shared" si="5"/>
        <v>100</v>
      </c>
    </row>
    <row r="346" spans="1:9" ht="12.75">
      <c r="A346" s="156">
        <v>336</v>
      </c>
      <c r="B346" s="170" t="s">
        <v>537</v>
      </c>
      <c r="C346" s="171" t="s">
        <v>144</v>
      </c>
      <c r="D346" s="171" t="s">
        <v>854</v>
      </c>
      <c r="E346" s="171" t="s">
        <v>538</v>
      </c>
      <c r="F346" s="172">
        <v>1291722</v>
      </c>
      <c r="G346" s="172">
        <v>1280322</v>
      </c>
      <c r="H346" s="172">
        <f>+H347</f>
        <v>1280322</v>
      </c>
      <c r="I346" s="172">
        <f t="shared" si="5"/>
        <v>100</v>
      </c>
    </row>
    <row r="347" spans="1:9" ht="12.75">
      <c r="A347" s="156">
        <v>337</v>
      </c>
      <c r="B347" s="170" t="s">
        <v>545</v>
      </c>
      <c r="C347" s="171" t="s">
        <v>144</v>
      </c>
      <c r="D347" s="171" t="s">
        <v>854</v>
      </c>
      <c r="E347" s="171" t="s">
        <v>546</v>
      </c>
      <c r="F347" s="172">
        <v>1291722</v>
      </c>
      <c r="G347" s="172">
        <v>1280322</v>
      </c>
      <c r="H347" s="172">
        <v>1280322</v>
      </c>
      <c r="I347" s="172">
        <f t="shared" si="5"/>
        <v>100</v>
      </c>
    </row>
    <row r="348" spans="1:9" ht="24">
      <c r="A348" s="156">
        <v>338</v>
      </c>
      <c r="B348" s="170" t="s">
        <v>600</v>
      </c>
      <c r="C348" s="171" t="s">
        <v>144</v>
      </c>
      <c r="D348" s="171" t="s">
        <v>601</v>
      </c>
      <c r="E348" s="171"/>
      <c r="F348" s="172">
        <v>293778</v>
      </c>
      <c r="G348" s="172">
        <v>305178</v>
      </c>
      <c r="H348" s="172">
        <f>+H349</f>
        <v>305178</v>
      </c>
      <c r="I348" s="172">
        <f t="shared" si="5"/>
        <v>100</v>
      </c>
    </row>
    <row r="349" spans="1:9" ht="24">
      <c r="A349" s="156">
        <v>339</v>
      </c>
      <c r="B349" s="170" t="s">
        <v>602</v>
      </c>
      <c r="C349" s="171" t="s">
        <v>144</v>
      </c>
      <c r="D349" s="171" t="s">
        <v>603</v>
      </c>
      <c r="E349" s="171"/>
      <c r="F349" s="172">
        <v>293778</v>
      </c>
      <c r="G349" s="172">
        <v>305178</v>
      </c>
      <c r="H349" s="172">
        <f>+H350</f>
        <v>305178</v>
      </c>
      <c r="I349" s="172">
        <f t="shared" si="5"/>
        <v>100</v>
      </c>
    </row>
    <row r="350" spans="1:9" ht="12.75">
      <c r="A350" s="156">
        <v>340</v>
      </c>
      <c r="B350" s="170" t="s">
        <v>537</v>
      </c>
      <c r="C350" s="171" t="s">
        <v>144</v>
      </c>
      <c r="D350" s="171" t="s">
        <v>603</v>
      </c>
      <c r="E350" s="171" t="s">
        <v>538</v>
      </c>
      <c r="F350" s="172">
        <v>293778</v>
      </c>
      <c r="G350" s="172">
        <v>305178</v>
      </c>
      <c r="H350" s="172">
        <f>+H351</f>
        <v>305178</v>
      </c>
      <c r="I350" s="172">
        <f t="shared" si="5"/>
        <v>100</v>
      </c>
    </row>
    <row r="351" spans="1:9" ht="12.75">
      <c r="A351" s="156">
        <v>341</v>
      </c>
      <c r="B351" s="170" t="s">
        <v>545</v>
      </c>
      <c r="C351" s="171" t="s">
        <v>144</v>
      </c>
      <c r="D351" s="171" t="s">
        <v>603</v>
      </c>
      <c r="E351" s="171" t="s">
        <v>546</v>
      </c>
      <c r="F351" s="172">
        <v>293778</v>
      </c>
      <c r="G351" s="172">
        <v>305178</v>
      </c>
      <c r="H351" s="172">
        <v>305178</v>
      </c>
      <c r="I351" s="172">
        <f t="shared" si="5"/>
        <v>100</v>
      </c>
    </row>
    <row r="352" spans="1:9" ht="72">
      <c r="A352" s="156">
        <v>342</v>
      </c>
      <c r="B352" s="173" t="s">
        <v>1028</v>
      </c>
      <c r="C352" s="171" t="s">
        <v>145</v>
      </c>
      <c r="D352" s="171"/>
      <c r="E352" s="171"/>
      <c r="F352" s="172">
        <v>0</v>
      </c>
      <c r="G352" s="172">
        <v>80000</v>
      </c>
      <c r="H352" s="172">
        <f>+H353</f>
        <v>80000</v>
      </c>
      <c r="I352" s="172">
        <f t="shared" si="5"/>
        <v>100</v>
      </c>
    </row>
    <row r="353" spans="1:9" ht="24">
      <c r="A353" s="156">
        <v>343</v>
      </c>
      <c r="B353" s="170" t="s">
        <v>600</v>
      </c>
      <c r="C353" s="171" t="s">
        <v>145</v>
      </c>
      <c r="D353" s="171" t="s">
        <v>601</v>
      </c>
      <c r="E353" s="171"/>
      <c r="F353" s="172">
        <v>0</v>
      </c>
      <c r="G353" s="172">
        <v>80000</v>
      </c>
      <c r="H353" s="172">
        <f>+H354</f>
        <v>80000</v>
      </c>
      <c r="I353" s="172">
        <f t="shared" si="5"/>
        <v>100</v>
      </c>
    </row>
    <row r="354" spans="1:9" ht="24">
      <c r="A354" s="156">
        <v>344</v>
      </c>
      <c r="B354" s="170" t="s">
        <v>602</v>
      </c>
      <c r="C354" s="171" t="s">
        <v>145</v>
      </c>
      <c r="D354" s="171" t="s">
        <v>603</v>
      </c>
      <c r="E354" s="171"/>
      <c r="F354" s="172">
        <v>0</v>
      </c>
      <c r="G354" s="172">
        <v>80000</v>
      </c>
      <c r="H354" s="172">
        <f>+H355</f>
        <v>80000</v>
      </c>
      <c r="I354" s="172">
        <f t="shared" si="5"/>
        <v>100</v>
      </c>
    </row>
    <row r="355" spans="1:9" ht="12.75">
      <c r="A355" s="156">
        <v>345</v>
      </c>
      <c r="B355" s="170" t="s">
        <v>537</v>
      </c>
      <c r="C355" s="171" t="s">
        <v>145</v>
      </c>
      <c r="D355" s="171" t="s">
        <v>603</v>
      </c>
      <c r="E355" s="171" t="s">
        <v>538</v>
      </c>
      <c r="F355" s="172">
        <v>0</v>
      </c>
      <c r="G355" s="172">
        <v>80000</v>
      </c>
      <c r="H355" s="172">
        <f>+H356</f>
        <v>80000</v>
      </c>
      <c r="I355" s="172">
        <f t="shared" si="5"/>
        <v>100</v>
      </c>
    </row>
    <row r="356" spans="1:9" ht="12.75">
      <c r="A356" s="156">
        <v>346</v>
      </c>
      <c r="B356" s="170" t="s">
        <v>545</v>
      </c>
      <c r="C356" s="171" t="s">
        <v>145</v>
      </c>
      <c r="D356" s="171" t="s">
        <v>603</v>
      </c>
      <c r="E356" s="171" t="s">
        <v>546</v>
      </c>
      <c r="F356" s="172">
        <v>0</v>
      </c>
      <c r="G356" s="172">
        <v>80000</v>
      </c>
      <c r="H356" s="172">
        <v>80000</v>
      </c>
      <c r="I356" s="172">
        <f t="shared" si="5"/>
        <v>100</v>
      </c>
    </row>
    <row r="357" spans="1:9" ht="48">
      <c r="A357" s="156">
        <v>347</v>
      </c>
      <c r="B357" s="170" t="s">
        <v>146</v>
      </c>
      <c r="C357" s="171" t="s">
        <v>147</v>
      </c>
      <c r="D357" s="171"/>
      <c r="E357" s="171"/>
      <c r="F357" s="172">
        <v>3407800</v>
      </c>
      <c r="G357" s="172">
        <v>3388068.08</v>
      </c>
      <c r="H357" s="172">
        <f>+H358+H362</f>
        <v>3320812.66</v>
      </c>
      <c r="I357" s="172">
        <f t="shared" si="5"/>
        <v>98.01493304113299</v>
      </c>
    </row>
    <row r="358" spans="1:9" ht="48">
      <c r="A358" s="156">
        <v>348</v>
      </c>
      <c r="B358" s="170" t="s">
        <v>593</v>
      </c>
      <c r="C358" s="171" t="s">
        <v>147</v>
      </c>
      <c r="D358" s="171" t="s">
        <v>1174</v>
      </c>
      <c r="E358" s="171"/>
      <c r="F358" s="172">
        <v>2773800</v>
      </c>
      <c r="G358" s="172">
        <v>2854487.08</v>
      </c>
      <c r="H358" s="172">
        <f>+H359</f>
        <v>2851436.95</v>
      </c>
      <c r="I358" s="172">
        <f t="shared" si="5"/>
        <v>99.89314612697424</v>
      </c>
    </row>
    <row r="359" spans="1:9" ht="24">
      <c r="A359" s="156">
        <v>349</v>
      </c>
      <c r="B359" s="170" t="s">
        <v>594</v>
      </c>
      <c r="C359" s="171" t="s">
        <v>147</v>
      </c>
      <c r="D359" s="171" t="s">
        <v>854</v>
      </c>
      <c r="E359" s="171"/>
      <c r="F359" s="172">
        <v>2773800</v>
      </c>
      <c r="G359" s="172">
        <v>2854487.08</v>
      </c>
      <c r="H359" s="172">
        <f>+H360</f>
        <v>2851436.95</v>
      </c>
      <c r="I359" s="172">
        <f t="shared" si="5"/>
        <v>99.89314612697424</v>
      </c>
    </row>
    <row r="360" spans="1:9" ht="12.75">
      <c r="A360" s="156">
        <v>350</v>
      </c>
      <c r="B360" s="170" t="s">
        <v>537</v>
      </c>
      <c r="C360" s="171" t="s">
        <v>147</v>
      </c>
      <c r="D360" s="171" t="s">
        <v>854</v>
      </c>
      <c r="E360" s="171" t="s">
        <v>538</v>
      </c>
      <c r="F360" s="172">
        <v>2773800</v>
      </c>
      <c r="G360" s="172">
        <v>2854487.08</v>
      </c>
      <c r="H360" s="172">
        <f>+H361</f>
        <v>2851436.95</v>
      </c>
      <c r="I360" s="172">
        <f t="shared" si="5"/>
        <v>99.89314612697424</v>
      </c>
    </row>
    <row r="361" spans="1:9" ht="12.75">
      <c r="A361" s="156">
        <v>351</v>
      </c>
      <c r="B361" s="170" t="s">
        <v>545</v>
      </c>
      <c r="C361" s="171" t="s">
        <v>147</v>
      </c>
      <c r="D361" s="171" t="s">
        <v>854</v>
      </c>
      <c r="E361" s="171" t="s">
        <v>546</v>
      </c>
      <c r="F361" s="172">
        <v>2773800</v>
      </c>
      <c r="G361" s="172">
        <v>2854487.08</v>
      </c>
      <c r="H361" s="172">
        <v>2851436.95</v>
      </c>
      <c r="I361" s="172">
        <f t="shared" si="5"/>
        <v>99.89314612697424</v>
      </c>
    </row>
    <row r="362" spans="1:9" ht="24">
      <c r="A362" s="156">
        <v>352</v>
      </c>
      <c r="B362" s="170" t="s">
        <v>600</v>
      </c>
      <c r="C362" s="171" t="s">
        <v>147</v>
      </c>
      <c r="D362" s="171" t="s">
        <v>601</v>
      </c>
      <c r="E362" s="171"/>
      <c r="F362" s="172">
        <v>634000</v>
      </c>
      <c r="G362" s="172">
        <v>533581</v>
      </c>
      <c r="H362" s="172">
        <f>+H363</f>
        <v>469375.71</v>
      </c>
      <c r="I362" s="172">
        <f t="shared" si="5"/>
        <v>87.9670959048392</v>
      </c>
    </row>
    <row r="363" spans="1:9" ht="24">
      <c r="A363" s="156">
        <v>353</v>
      </c>
      <c r="B363" s="170" t="s">
        <v>602</v>
      </c>
      <c r="C363" s="171" t="s">
        <v>147</v>
      </c>
      <c r="D363" s="171" t="s">
        <v>603</v>
      </c>
      <c r="E363" s="171"/>
      <c r="F363" s="172">
        <v>634000</v>
      </c>
      <c r="G363" s="172">
        <v>533581</v>
      </c>
      <c r="H363" s="172">
        <f>+H364</f>
        <v>469375.71</v>
      </c>
      <c r="I363" s="172">
        <f t="shared" si="5"/>
        <v>87.9670959048392</v>
      </c>
    </row>
    <row r="364" spans="1:9" ht="12.75">
      <c r="A364" s="156">
        <v>354</v>
      </c>
      <c r="B364" s="170" t="s">
        <v>537</v>
      </c>
      <c r="C364" s="171" t="s">
        <v>147</v>
      </c>
      <c r="D364" s="171" t="s">
        <v>603</v>
      </c>
      <c r="E364" s="171" t="s">
        <v>538</v>
      </c>
      <c r="F364" s="172">
        <v>634000</v>
      </c>
      <c r="G364" s="172">
        <v>533581</v>
      </c>
      <c r="H364" s="172">
        <f>+H365</f>
        <v>469375.71</v>
      </c>
      <c r="I364" s="172">
        <f t="shared" si="5"/>
        <v>87.9670959048392</v>
      </c>
    </row>
    <row r="365" spans="1:9" ht="12.75">
      <c r="A365" s="156">
        <v>355</v>
      </c>
      <c r="B365" s="170" t="s">
        <v>545</v>
      </c>
      <c r="C365" s="171" t="s">
        <v>147</v>
      </c>
      <c r="D365" s="171" t="s">
        <v>603</v>
      </c>
      <c r="E365" s="171" t="s">
        <v>546</v>
      </c>
      <c r="F365" s="172">
        <v>634000</v>
      </c>
      <c r="G365" s="172">
        <v>533581</v>
      </c>
      <c r="H365" s="172">
        <v>469375.71</v>
      </c>
      <c r="I365" s="172">
        <f aca="true" t="shared" si="6" ref="I365:I428">+H365/G365*100</f>
        <v>87.9670959048392</v>
      </c>
    </row>
    <row r="366" spans="1:9" ht="60">
      <c r="A366" s="156">
        <v>356</v>
      </c>
      <c r="B366" s="170" t="s">
        <v>148</v>
      </c>
      <c r="C366" s="171" t="s">
        <v>149</v>
      </c>
      <c r="D366" s="171"/>
      <c r="E366" s="171"/>
      <c r="F366" s="172">
        <v>24536660</v>
      </c>
      <c r="G366" s="172">
        <v>24670307</v>
      </c>
      <c r="H366" s="172">
        <f>+H367+H371+H375</f>
        <v>24251652.57</v>
      </c>
      <c r="I366" s="172">
        <f t="shared" si="6"/>
        <v>98.30300275549875</v>
      </c>
    </row>
    <row r="367" spans="1:9" ht="48">
      <c r="A367" s="156">
        <v>357</v>
      </c>
      <c r="B367" s="170" t="s">
        <v>593</v>
      </c>
      <c r="C367" s="171" t="s">
        <v>149</v>
      </c>
      <c r="D367" s="171" t="s">
        <v>1174</v>
      </c>
      <c r="E367" s="171"/>
      <c r="F367" s="172">
        <v>19062360</v>
      </c>
      <c r="G367" s="172">
        <v>19075498</v>
      </c>
      <c r="H367" s="172">
        <f>+H368</f>
        <v>19048909</v>
      </c>
      <c r="I367" s="172">
        <f t="shared" si="6"/>
        <v>99.86061176489336</v>
      </c>
    </row>
    <row r="368" spans="1:9" ht="12.75">
      <c r="A368" s="156">
        <v>358</v>
      </c>
      <c r="B368" s="170" t="s">
        <v>688</v>
      </c>
      <c r="C368" s="171" t="s">
        <v>149</v>
      </c>
      <c r="D368" s="171" t="s">
        <v>1446</v>
      </c>
      <c r="E368" s="171"/>
      <c r="F368" s="172">
        <v>19062360</v>
      </c>
      <c r="G368" s="172">
        <v>19075498</v>
      </c>
      <c r="H368" s="172">
        <f>+H369</f>
        <v>19048909</v>
      </c>
      <c r="I368" s="172">
        <f t="shared" si="6"/>
        <v>99.86061176489336</v>
      </c>
    </row>
    <row r="369" spans="1:9" ht="12.75">
      <c r="A369" s="156">
        <v>359</v>
      </c>
      <c r="B369" s="170" t="s">
        <v>537</v>
      </c>
      <c r="C369" s="171" t="s">
        <v>149</v>
      </c>
      <c r="D369" s="171" t="s">
        <v>1446</v>
      </c>
      <c r="E369" s="171" t="s">
        <v>538</v>
      </c>
      <c r="F369" s="172">
        <v>19062360</v>
      </c>
      <c r="G369" s="172">
        <v>19075498</v>
      </c>
      <c r="H369" s="172">
        <f>+H370</f>
        <v>19048909</v>
      </c>
      <c r="I369" s="172">
        <f t="shared" si="6"/>
        <v>99.86061176489336</v>
      </c>
    </row>
    <row r="370" spans="1:9" ht="12.75">
      <c r="A370" s="156">
        <v>360</v>
      </c>
      <c r="B370" s="170" t="s">
        <v>545</v>
      </c>
      <c r="C370" s="171" t="s">
        <v>149</v>
      </c>
      <c r="D370" s="171" t="s">
        <v>1446</v>
      </c>
      <c r="E370" s="171" t="s">
        <v>546</v>
      </c>
      <c r="F370" s="172">
        <v>19062360</v>
      </c>
      <c r="G370" s="172">
        <v>19075498</v>
      </c>
      <c r="H370" s="172">
        <v>19048909</v>
      </c>
      <c r="I370" s="172">
        <f t="shared" si="6"/>
        <v>99.86061176489336</v>
      </c>
    </row>
    <row r="371" spans="1:9" ht="24">
      <c r="A371" s="156">
        <v>361</v>
      </c>
      <c r="B371" s="170" t="s">
        <v>600</v>
      </c>
      <c r="C371" s="171" t="s">
        <v>149</v>
      </c>
      <c r="D371" s="171" t="s">
        <v>601</v>
      </c>
      <c r="E371" s="171"/>
      <c r="F371" s="172">
        <v>5474300</v>
      </c>
      <c r="G371" s="172">
        <v>5583194.55</v>
      </c>
      <c r="H371" s="172">
        <f>+H372</f>
        <v>5191129.12</v>
      </c>
      <c r="I371" s="172">
        <f t="shared" si="6"/>
        <v>92.9777580471381</v>
      </c>
    </row>
    <row r="372" spans="1:9" ht="24">
      <c r="A372" s="156">
        <v>362</v>
      </c>
      <c r="B372" s="170" t="s">
        <v>602</v>
      </c>
      <c r="C372" s="171" t="s">
        <v>149</v>
      </c>
      <c r="D372" s="171" t="s">
        <v>603</v>
      </c>
      <c r="E372" s="171"/>
      <c r="F372" s="172">
        <v>5474300</v>
      </c>
      <c r="G372" s="172">
        <v>5583194.55</v>
      </c>
      <c r="H372" s="172">
        <f>+H373</f>
        <v>5191129.12</v>
      </c>
      <c r="I372" s="172">
        <f t="shared" si="6"/>
        <v>92.9777580471381</v>
      </c>
    </row>
    <row r="373" spans="1:9" ht="12.75">
      <c r="A373" s="156">
        <v>363</v>
      </c>
      <c r="B373" s="170" t="s">
        <v>537</v>
      </c>
      <c r="C373" s="171" t="s">
        <v>149</v>
      </c>
      <c r="D373" s="171" t="s">
        <v>603</v>
      </c>
      <c r="E373" s="171" t="s">
        <v>538</v>
      </c>
      <c r="F373" s="172">
        <v>5474300</v>
      </c>
      <c r="G373" s="172">
        <v>5583194.55</v>
      </c>
      <c r="H373" s="172">
        <f>+H374</f>
        <v>5191129.12</v>
      </c>
      <c r="I373" s="172">
        <f t="shared" si="6"/>
        <v>92.9777580471381</v>
      </c>
    </row>
    <row r="374" spans="1:9" ht="12.75">
      <c r="A374" s="156">
        <v>364</v>
      </c>
      <c r="B374" s="170" t="s">
        <v>545</v>
      </c>
      <c r="C374" s="171" t="s">
        <v>149</v>
      </c>
      <c r="D374" s="171" t="s">
        <v>603</v>
      </c>
      <c r="E374" s="171" t="s">
        <v>546</v>
      </c>
      <c r="F374" s="172">
        <v>5474300</v>
      </c>
      <c r="G374" s="172">
        <v>5583194.55</v>
      </c>
      <c r="H374" s="172">
        <v>5191129.12</v>
      </c>
      <c r="I374" s="172">
        <f t="shared" si="6"/>
        <v>92.9777580471381</v>
      </c>
    </row>
    <row r="375" spans="1:9" ht="12.75">
      <c r="A375" s="156">
        <v>365</v>
      </c>
      <c r="B375" s="170" t="s">
        <v>606</v>
      </c>
      <c r="C375" s="171" t="s">
        <v>149</v>
      </c>
      <c r="D375" s="171" t="s">
        <v>1131</v>
      </c>
      <c r="E375" s="171"/>
      <c r="F375" s="172">
        <v>0</v>
      </c>
      <c r="G375" s="172">
        <v>11614.45</v>
      </c>
      <c r="H375" s="172">
        <f>+H376</f>
        <v>11614.45</v>
      </c>
      <c r="I375" s="172">
        <f t="shared" si="6"/>
        <v>100</v>
      </c>
    </row>
    <row r="376" spans="1:9" ht="12.75">
      <c r="A376" s="156">
        <v>366</v>
      </c>
      <c r="B376" s="170" t="s">
        <v>609</v>
      </c>
      <c r="C376" s="171" t="s">
        <v>149</v>
      </c>
      <c r="D376" s="171" t="s">
        <v>610</v>
      </c>
      <c r="E376" s="171"/>
      <c r="F376" s="172">
        <v>0</v>
      </c>
      <c r="G376" s="172">
        <v>11614.45</v>
      </c>
      <c r="H376" s="172">
        <f>+H377</f>
        <v>11614.45</v>
      </c>
      <c r="I376" s="172">
        <f t="shared" si="6"/>
        <v>100</v>
      </c>
    </row>
    <row r="377" spans="1:9" ht="12.75">
      <c r="A377" s="156">
        <v>367</v>
      </c>
      <c r="B377" s="170" t="s">
        <v>537</v>
      </c>
      <c r="C377" s="171" t="s">
        <v>149</v>
      </c>
      <c r="D377" s="171" t="s">
        <v>610</v>
      </c>
      <c r="E377" s="171" t="s">
        <v>538</v>
      </c>
      <c r="F377" s="172">
        <v>0</v>
      </c>
      <c r="G377" s="172">
        <v>11614.45</v>
      </c>
      <c r="H377" s="172">
        <f>+H378</f>
        <v>11614.45</v>
      </c>
      <c r="I377" s="172">
        <f t="shared" si="6"/>
        <v>100</v>
      </c>
    </row>
    <row r="378" spans="1:9" ht="12.75">
      <c r="A378" s="156">
        <v>368</v>
      </c>
      <c r="B378" s="170" t="s">
        <v>545</v>
      </c>
      <c r="C378" s="171" t="s">
        <v>149</v>
      </c>
      <c r="D378" s="171" t="s">
        <v>610</v>
      </c>
      <c r="E378" s="171" t="s">
        <v>546</v>
      </c>
      <c r="F378" s="172">
        <v>0</v>
      </c>
      <c r="G378" s="172">
        <v>11614.45</v>
      </c>
      <c r="H378" s="172">
        <v>11614.45</v>
      </c>
      <c r="I378" s="172">
        <f t="shared" si="6"/>
        <v>100</v>
      </c>
    </row>
    <row r="379" spans="1:9" ht="60">
      <c r="A379" s="156">
        <v>369</v>
      </c>
      <c r="B379" s="173" t="s">
        <v>150</v>
      </c>
      <c r="C379" s="171" t="s">
        <v>151</v>
      </c>
      <c r="D379" s="171"/>
      <c r="E379" s="171"/>
      <c r="F379" s="172">
        <v>5325305</v>
      </c>
      <c r="G379" s="172">
        <v>4699271</v>
      </c>
      <c r="H379" s="172">
        <f>+H380</f>
        <v>4675320.63</v>
      </c>
      <c r="I379" s="172">
        <f t="shared" si="6"/>
        <v>99.49033860783938</v>
      </c>
    </row>
    <row r="380" spans="1:9" ht="24">
      <c r="A380" s="156">
        <v>370</v>
      </c>
      <c r="B380" s="170" t="s">
        <v>698</v>
      </c>
      <c r="C380" s="171" t="s">
        <v>151</v>
      </c>
      <c r="D380" s="171" t="s">
        <v>1140</v>
      </c>
      <c r="E380" s="171"/>
      <c r="F380" s="172">
        <v>5325305</v>
      </c>
      <c r="G380" s="172">
        <v>4699271</v>
      </c>
      <c r="H380" s="172">
        <f>+H381</f>
        <v>4675320.63</v>
      </c>
      <c r="I380" s="172">
        <f t="shared" si="6"/>
        <v>99.49033860783938</v>
      </c>
    </row>
    <row r="381" spans="1:9" ht="12.75">
      <c r="A381" s="156">
        <v>371</v>
      </c>
      <c r="B381" s="170" t="s">
        <v>699</v>
      </c>
      <c r="C381" s="171" t="s">
        <v>151</v>
      </c>
      <c r="D381" s="171" t="s">
        <v>1141</v>
      </c>
      <c r="E381" s="171"/>
      <c r="F381" s="172">
        <v>5325305</v>
      </c>
      <c r="G381" s="172">
        <v>4699271</v>
      </c>
      <c r="H381" s="172">
        <f>+H382</f>
        <v>4675320.63</v>
      </c>
      <c r="I381" s="172">
        <f t="shared" si="6"/>
        <v>99.49033860783938</v>
      </c>
    </row>
    <row r="382" spans="1:9" ht="12.75">
      <c r="A382" s="156">
        <v>372</v>
      </c>
      <c r="B382" s="170" t="s">
        <v>537</v>
      </c>
      <c r="C382" s="171" t="s">
        <v>151</v>
      </c>
      <c r="D382" s="171" t="s">
        <v>1141</v>
      </c>
      <c r="E382" s="171" t="s">
        <v>538</v>
      </c>
      <c r="F382" s="172">
        <v>5325305</v>
      </c>
      <c r="G382" s="172">
        <v>4699271</v>
      </c>
      <c r="H382" s="172">
        <f>+H383</f>
        <v>4675320.63</v>
      </c>
      <c r="I382" s="172">
        <f t="shared" si="6"/>
        <v>99.49033860783938</v>
      </c>
    </row>
    <row r="383" spans="1:9" ht="12.75">
      <c r="A383" s="156">
        <v>373</v>
      </c>
      <c r="B383" s="170" t="s">
        <v>545</v>
      </c>
      <c r="C383" s="171" t="s">
        <v>151</v>
      </c>
      <c r="D383" s="171" t="s">
        <v>1141</v>
      </c>
      <c r="E383" s="171" t="s">
        <v>546</v>
      </c>
      <c r="F383" s="172">
        <v>5325305</v>
      </c>
      <c r="G383" s="172">
        <v>4699271</v>
      </c>
      <c r="H383" s="172">
        <v>4675320.63</v>
      </c>
      <c r="I383" s="172">
        <f t="shared" si="6"/>
        <v>99.49033860783938</v>
      </c>
    </row>
    <row r="384" spans="1:9" ht="24">
      <c r="A384" s="156">
        <v>374</v>
      </c>
      <c r="B384" s="170" t="s">
        <v>760</v>
      </c>
      <c r="C384" s="171" t="s">
        <v>761</v>
      </c>
      <c r="D384" s="171"/>
      <c r="E384" s="171"/>
      <c r="F384" s="172">
        <v>53284800</v>
      </c>
      <c r="G384" s="172">
        <v>52897568.26</v>
      </c>
      <c r="H384" s="172">
        <f>+H385+H396+H402+H415</f>
        <v>52742431.599999994</v>
      </c>
      <c r="I384" s="172">
        <f t="shared" si="6"/>
        <v>99.70672251087709</v>
      </c>
    </row>
    <row r="385" spans="1:9" ht="12.75">
      <c r="A385" s="156">
        <v>375</v>
      </c>
      <c r="B385" s="170" t="s">
        <v>101</v>
      </c>
      <c r="C385" s="171" t="s">
        <v>102</v>
      </c>
      <c r="D385" s="171"/>
      <c r="E385" s="171"/>
      <c r="F385" s="172">
        <v>197200</v>
      </c>
      <c r="G385" s="172">
        <v>190440</v>
      </c>
      <c r="H385" s="172">
        <f>+H386+H391</f>
        <v>190440</v>
      </c>
      <c r="I385" s="172">
        <f t="shared" si="6"/>
        <v>100</v>
      </c>
    </row>
    <row r="386" spans="1:9" ht="72">
      <c r="A386" s="156">
        <v>376</v>
      </c>
      <c r="B386" s="173" t="s">
        <v>103</v>
      </c>
      <c r="C386" s="171" t="s">
        <v>104</v>
      </c>
      <c r="D386" s="171"/>
      <c r="E386" s="171"/>
      <c r="F386" s="172">
        <v>197200</v>
      </c>
      <c r="G386" s="172">
        <v>0</v>
      </c>
      <c r="H386" s="172">
        <f>+H387</f>
        <v>0</v>
      </c>
      <c r="I386" s="172">
        <v>0</v>
      </c>
    </row>
    <row r="387" spans="1:9" ht="24">
      <c r="A387" s="156">
        <v>377</v>
      </c>
      <c r="B387" s="170" t="s">
        <v>600</v>
      </c>
      <c r="C387" s="171" t="s">
        <v>104</v>
      </c>
      <c r="D387" s="171" t="s">
        <v>601</v>
      </c>
      <c r="E387" s="171"/>
      <c r="F387" s="172">
        <v>197200</v>
      </c>
      <c r="G387" s="172">
        <v>0</v>
      </c>
      <c r="H387" s="172">
        <f>+H388</f>
        <v>0</v>
      </c>
      <c r="I387" s="172">
        <v>0</v>
      </c>
    </row>
    <row r="388" spans="1:9" ht="24">
      <c r="A388" s="156">
        <v>378</v>
      </c>
      <c r="B388" s="170" t="s">
        <v>602</v>
      </c>
      <c r="C388" s="171" t="s">
        <v>104</v>
      </c>
      <c r="D388" s="171" t="s">
        <v>603</v>
      </c>
      <c r="E388" s="171"/>
      <c r="F388" s="172">
        <v>197200</v>
      </c>
      <c r="G388" s="172">
        <v>0</v>
      </c>
      <c r="H388" s="172">
        <f>+H389</f>
        <v>0</v>
      </c>
      <c r="I388" s="172">
        <v>0</v>
      </c>
    </row>
    <row r="389" spans="1:9" ht="12.75">
      <c r="A389" s="156">
        <v>379</v>
      </c>
      <c r="B389" s="170" t="s">
        <v>557</v>
      </c>
      <c r="C389" s="171" t="s">
        <v>104</v>
      </c>
      <c r="D389" s="171" t="s">
        <v>603</v>
      </c>
      <c r="E389" s="171" t="s">
        <v>1449</v>
      </c>
      <c r="F389" s="172">
        <v>197200</v>
      </c>
      <c r="G389" s="172">
        <v>0</v>
      </c>
      <c r="H389" s="172">
        <f>+H390</f>
        <v>0</v>
      </c>
      <c r="I389" s="172">
        <v>0</v>
      </c>
    </row>
    <row r="390" spans="1:9" ht="12.75">
      <c r="A390" s="156">
        <v>380</v>
      </c>
      <c r="B390" s="170" t="s">
        <v>562</v>
      </c>
      <c r="C390" s="171" t="s">
        <v>104</v>
      </c>
      <c r="D390" s="171" t="s">
        <v>603</v>
      </c>
      <c r="E390" s="171" t="s">
        <v>563</v>
      </c>
      <c r="F390" s="172">
        <v>197200</v>
      </c>
      <c r="G390" s="172">
        <v>0</v>
      </c>
      <c r="H390" s="172">
        <v>0</v>
      </c>
      <c r="I390" s="172">
        <v>0</v>
      </c>
    </row>
    <row r="391" spans="1:9" ht="72">
      <c r="A391" s="156">
        <v>381</v>
      </c>
      <c r="B391" s="173" t="s">
        <v>105</v>
      </c>
      <c r="C391" s="171" t="s">
        <v>106</v>
      </c>
      <c r="D391" s="171"/>
      <c r="E391" s="171"/>
      <c r="F391" s="172">
        <v>0</v>
      </c>
      <c r="G391" s="172">
        <v>190440</v>
      </c>
      <c r="H391" s="172">
        <f>+H392</f>
        <v>190440</v>
      </c>
      <c r="I391" s="172">
        <f t="shared" si="6"/>
        <v>100</v>
      </c>
    </row>
    <row r="392" spans="1:9" ht="24">
      <c r="A392" s="156">
        <v>382</v>
      </c>
      <c r="B392" s="170" t="s">
        <v>600</v>
      </c>
      <c r="C392" s="171" t="s">
        <v>106</v>
      </c>
      <c r="D392" s="171" t="s">
        <v>601</v>
      </c>
      <c r="E392" s="171"/>
      <c r="F392" s="172">
        <v>0</v>
      </c>
      <c r="G392" s="172">
        <v>190440</v>
      </c>
      <c r="H392" s="172">
        <f>+H393</f>
        <v>190440</v>
      </c>
      <c r="I392" s="172">
        <f t="shared" si="6"/>
        <v>100</v>
      </c>
    </row>
    <row r="393" spans="1:9" ht="24">
      <c r="A393" s="156">
        <v>383</v>
      </c>
      <c r="B393" s="170" t="s">
        <v>602</v>
      </c>
      <c r="C393" s="171" t="s">
        <v>106</v>
      </c>
      <c r="D393" s="171" t="s">
        <v>603</v>
      </c>
      <c r="E393" s="171"/>
      <c r="F393" s="172">
        <v>0</v>
      </c>
      <c r="G393" s="172">
        <v>190440</v>
      </c>
      <c r="H393" s="172">
        <f>+H394</f>
        <v>190440</v>
      </c>
      <c r="I393" s="172">
        <f t="shared" si="6"/>
        <v>100</v>
      </c>
    </row>
    <row r="394" spans="1:9" ht="12.75">
      <c r="A394" s="156">
        <v>384</v>
      </c>
      <c r="B394" s="170" t="s">
        <v>557</v>
      </c>
      <c r="C394" s="171" t="s">
        <v>106</v>
      </c>
      <c r="D394" s="171" t="s">
        <v>603</v>
      </c>
      <c r="E394" s="171" t="s">
        <v>1449</v>
      </c>
      <c r="F394" s="172">
        <v>0</v>
      </c>
      <c r="G394" s="172">
        <v>190440</v>
      </c>
      <c r="H394" s="172">
        <f>+H395</f>
        <v>190440</v>
      </c>
      <c r="I394" s="172">
        <f t="shared" si="6"/>
        <v>100</v>
      </c>
    </row>
    <row r="395" spans="1:9" ht="12.75">
      <c r="A395" s="156">
        <v>385</v>
      </c>
      <c r="B395" s="170" t="s">
        <v>562</v>
      </c>
      <c r="C395" s="171" t="s">
        <v>106</v>
      </c>
      <c r="D395" s="171" t="s">
        <v>603</v>
      </c>
      <c r="E395" s="171" t="s">
        <v>563</v>
      </c>
      <c r="F395" s="172">
        <v>0</v>
      </c>
      <c r="G395" s="172">
        <v>190440</v>
      </c>
      <c r="H395" s="172">
        <v>190440</v>
      </c>
      <c r="I395" s="172">
        <f t="shared" si="6"/>
        <v>100</v>
      </c>
    </row>
    <row r="396" spans="1:9" ht="24">
      <c r="A396" s="156">
        <v>386</v>
      </c>
      <c r="B396" s="170" t="s">
        <v>97</v>
      </c>
      <c r="C396" s="171" t="s">
        <v>98</v>
      </c>
      <c r="D396" s="171"/>
      <c r="E396" s="171"/>
      <c r="F396" s="172">
        <v>35761800</v>
      </c>
      <c r="G396" s="172">
        <v>35607348.8</v>
      </c>
      <c r="H396" s="172">
        <f>+H397</f>
        <v>35518748.8</v>
      </c>
      <c r="I396" s="172">
        <f t="shared" si="6"/>
        <v>99.75117495970383</v>
      </c>
    </row>
    <row r="397" spans="1:9" ht="84">
      <c r="A397" s="156">
        <v>387</v>
      </c>
      <c r="B397" s="173" t="s">
        <v>99</v>
      </c>
      <c r="C397" s="171" t="s">
        <v>100</v>
      </c>
      <c r="D397" s="171"/>
      <c r="E397" s="171"/>
      <c r="F397" s="172">
        <v>35761800</v>
      </c>
      <c r="G397" s="172">
        <v>35607348.8</v>
      </c>
      <c r="H397" s="172">
        <f>+H398</f>
        <v>35518748.8</v>
      </c>
      <c r="I397" s="172">
        <f t="shared" si="6"/>
        <v>99.75117495970383</v>
      </c>
    </row>
    <row r="398" spans="1:9" ht="24">
      <c r="A398" s="156">
        <v>388</v>
      </c>
      <c r="B398" s="170" t="s">
        <v>698</v>
      </c>
      <c r="C398" s="171" t="s">
        <v>100</v>
      </c>
      <c r="D398" s="171" t="s">
        <v>1140</v>
      </c>
      <c r="E398" s="171"/>
      <c r="F398" s="172">
        <v>35761800</v>
      </c>
      <c r="G398" s="172">
        <v>35607348.8</v>
      </c>
      <c r="H398" s="172">
        <f>+H399</f>
        <v>35518748.8</v>
      </c>
      <c r="I398" s="172">
        <f t="shared" si="6"/>
        <v>99.75117495970383</v>
      </c>
    </row>
    <row r="399" spans="1:9" ht="12.75">
      <c r="A399" s="156">
        <v>389</v>
      </c>
      <c r="B399" s="170" t="s">
        <v>699</v>
      </c>
      <c r="C399" s="171" t="s">
        <v>100</v>
      </c>
      <c r="D399" s="171" t="s">
        <v>1141</v>
      </c>
      <c r="E399" s="171"/>
      <c r="F399" s="172">
        <v>35761800</v>
      </c>
      <c r="G399" s="172">
        <v>35607348.8</v>
      </c>
      <c r="H399" s="172">
        <f>+H400</f>
        <v>35518748.8</v>
      </c>
      <c r="I399" s="172">
        <f t="shared" si="6"/>
        <v>99.75117495970383</v>
      </c>
    </row>
    <row r="400" spans="1:9" ht="12.75">
      <c r="A400" s="156">
        <v>390</v>
      </c>
      <c r="B400" s="170" t="s">
        <v>557</v>
      </c>
      <c r="C400" s="171" t="s">
        <v>100</v>
      </c>
      <c r="D400" s="171" t="s">
        <v>1141</v>
      </c>
      <c r="E400" s="171" t="s">
        <v>1449</v>
      </c>
      <c r="F400" s="172">
        <v>35761800</v>
      </c>
      <c r="G400" s="172">
        <v>35607348.8</v>
      </c>
      <c r="H400" s="172">
        <f>+H401</f>
        <v>35518748.8</v>
      </c>
      <c r="I400" s="172">
        <f t="shared" si="6"/>
        <v>99.75117495970383</v>
      </c>
    </row>
    <row r="401" spans="1:9" ht="12.75">
      <c r="A401" s="156">
        <v>391</v>
      </c>
      <c r="B401" s="170" t="s">
        <v>560</v>
      </c>
      <c r="C401" s="171" t="s">
        <v>100</v>
      </c>
      <c r="D401" s="171" t="s">
        <v>1141</v>
      </c>
      <c r="E401" s="171" t="s">
        <v>561</v>
      </c>
      <c r="F401" s="172">
        <v>35761800</v>
      </c>
      <c r="G401" s="172">
        <v>35607348.8</v>
      </c>
      <c r="H401" s="172">
        <v>35518748.8</v>
      </c>
      <c r="I401" s="172">
        <f t="shared" si="6"/>
        <v>99.75117495970383</v>
      </c>
    </row>
    <row r="402" spans="1:9" ht="12.75">
      <c r="A402" s="156">
        <v>392</v>
      </c>
      <c r="B402" s="170" t="s">
        <v>762</v>
      </c>
      <c r="C402" s="171" t="s">
        <v>763</v>
      </c>
      <c r="D402" s="171"/>
      <c r="E402" s="171"/>
      <c r="F402" s="172">
        <v>230300</v>
      </c>
      <c r="G402" s="172">
        <v>0</v>
      </c>
      <c r="H402" s="172">
        <f>+H403</f>
        <v>0</v>
      </c>
      <c r="I402" s="172">
        <v>0</v>
      </c>
    </row>
    <row r="403" spans="1:9" ht="108">
      <c r="A403" s="156">
        <v>393</v>
      </c>
      <c r="B403" s="173" t="s">
        <v>764</v>
      </c>
      <c r="C403" s="171" t="s">
        <v>765</v>
      </c>
      <c r="D403" s="171"/>
      <c r="E403" s="171"/>
      <c r="F403" s="172">
        <v>230300</v>
      </c>
      <c r="G403" s="172">
        <v>0</v>
      </c>
      <c r="H403" s="172">
        <f>+H404</f>
        <v>0</v>
      </c>
      <c r="I403" s="172">
        <v>0</v>
      </c>
    </row>
    <row r="404" spans="1:9" ht="24">
      <c r="A404" s="156">
        <v>394</v>
      </c>
      <c r="B404" s="170" t="s">
        <v>698</v>
      </c>
      <c r="C404" s="171" t="s">
        <v>765</v>
      </c>
      <c r="D404" s="171" t="s">
        <v>1140</v>
      </c>
      <c r="E404" s="171"/>
      <c r="F404" s="172">
        <v>230300</v>
      </c>
      <c r="G404" s="172">
        <v>0</v>
      </c>
      <c r="H404" s="172">
        <f>+H405+H412</f>
        <v>0</v>
      </c>
      <c r="I404" s="172">
        <v>0</v>
      </c>
    </row>
    <row r="405" spans="1:9" ht="12.75">
      <c r="A405" s="156">
        <v>395</v>
      </c>
      <c r="B405" s="170" t="s">
        <v>699</v>
      </c>
      <c r="C405" s="171" t="s">
        <v>765</v>
      </c>
      <c r="D405" s="171" t="s">
        <v>1141</v>
      </c>
      <c r="E405" s="171"/>
      <c r="F405" s="172">
        <v>187000</v>
      </c>
      <c r="G405" s="172">
        <v>0</v>
      </c>
      <c r="H405" s="172">
        <f>+H406+H408+H410</f>
        <v>0</v>
      </c>
      <c r="I405" s="172">
        <v>0</v>
      </c>
    </row>
    <row r="406" spans="1:9" ht="12.75">
      <c r="A406" s="156">
        <v>396</v>
      </c>
      <c r="B406" s="170" t="s">
        <v>537</v>
      </c>
      <c r="C406" s="171" t="s">
        <v>765</v>
      </c>
      <c r="D406" s="171" t="s">
        <v>1141</v>
      </c>
      <c r="E406" s="171" t="s">
        <v>538</v>
      </c>
      <c r="F406" s="172">
        <v>71900</v>
      </c>
      <c r="G406" s="172">
        <v>0</v>
      </c>
      <c r="H406" s="172">
        <f>+H407</f>
        <v>0</v>
      </c>
      <c r="I406" s="172">
        <v>0</v>
      </c>
    </row>
    <row r="407" spans="1:9" ht="12.75">
      <c r="A407" s="156">
        <v>397</v>
      </c>
      <c r="B407" s="170" t="s">
        <v>541</v>
      </c>
      <c r="C407" s="171" t="s">
        <v>765</v>
      </c>
      <c r="D407" s="171" t="s">
        <v>1141</v>
      </c>
      <c r="E407" s="171" t="s">
        <v>542</v>
      </c>
      <c r="F407" s="172">
        <v>71900</v>
      </c>
      <c r="G407" s="172">
        <v>0</v>
      </c>
      <c r="H407" s="172">
        <v>0</v>
      </c>
      <c r="I407" s="172">
        <v>0</v>
      </c>
    </row>
    <row r="408" spans="1:9" ht="12.75">
      <c r="A408" s="156">
        <v>398</v>
      </c>
      <c r="B408" s="170" t="s">
        <v>547</v>
      </c>
      <c r="C408" s="171" t="s">
        <v>765</v>
      </c>
      <c r="D408" s="171" t="s">
        <v>1141</v>
      </c>
      <c r="E408" s="171" t="s">
        <v>548</v>
      </c>
      <c r="F408" s="172">
        <v>45700</v>
      </c>
      <c r="G408" s="172">
        <v>0</v>
      </c>
      <c r="H408" s="172">
        <f>+H409</f>
        <v>0</v>
      </c>
      <c r="I408" s="172">
        <v>0</v>
      </c>
    </row>
    <row r="409" spans="1:9" ht="12.75">
      <c r="A409" s="156">
        <v>399</v>
      </c>
      <c r="B409" s="170" t="s">
        <v>549</v>
      </c>
      <c r="C409" s="171" t="s">
        <v>765</v>
      </c>
      <c r="D409" s="171" t="s">
        <v>1141</v>
      </c>
      <c r="E409" s="171" t="s">
        <v>550</v>
      </c>
      <c r="F409" s="172">
        <v>45700</v>
      </c>
      <c r="G409" s="172">
        <v>0</v>
      </c>
      <c r="H409" s="172">
        <v>0</v>
      </c>
      <c r="I409" s="172">
        <v>0</v>
      </c>
    </row>
    <row r="410" spans="1:9" ht="12.75">
      <c r="A410" s="156">
        <v>400</v>
      </c>
      <c r="B410" s="170" t="s">
        <v>557</v>
      </c>
      <c r="C410" s="171" t="s">
        <v>765</v>
      </c>
      <c r="D410" s="171" t="s">
        <v>1141</v>
      </c>
      <c r="E410" s="171" t="s">
        <v>1449</v>
      </c>
      <c r="F410" s="172">
        <v>69400</v>
      </c>
      <c r="G410" s="172">
        <v>0</v>
      </c>
      <c r="H410" s="172">
        <f>+H411</f>
        <v>0</v>
      </c>
      <c r="I410" s="172">
        <v>0</v>
      </c>
    </row>
    <row r="411" spans="1:9" ht="12.75">
      <c r="A411" s="156">
        <v>401</v>
      </c>
      <c r="B411" s="170" t="s">
        <v>560</v>
      </c>
      <c r="C411" s="171" t="s">
        <v>765</v>
      </c>
      <c r="D411" s="171" t="s">
        <v>1141</v>
      </c>
      <c r="E411" s="171" t="s">
        <v>561</v>
      </c>
      <c r="F411" s="172">
        <v>69400</v>
      </c>
      <c r="G411" s="172">
        <v>0</v>
      </c>
      <c r="H411" s="172">
        <v>0</v>
      </c>
      <c r="I411" s="172">
        <v>0</v>
      </c>
    </row>
    <row r="412" spans="1:9" ht="12.75">
      <c r="A412" s="156">
        <v>402</v>
      </c>
      <c r="B412" s="170" t="s">
        <v>700</v>
      </c>
      <c r="C412" s="171" t="s">
        <v>765</v>
      </c>
      <c r="D412" s="171" t="s">
        <v>701</v>
      </c>
      <c r="E412" s="171"/>
      <c r="F412" s="172">
        <v>43300</v>
      </c>
      <c r="G412" s="172">
        <v>0</v>
      </c>
      <c r="H412" s="172">
        <f>+H413</f>
        <v>0</v>
      </c>
      <c r="I412" s="172">
        <v>0</v>
      </c>
    </row>
    <row r="413" spans="1:9" ht="12.75">
      <c r="A413" s="156">
        <v>403</v>
      </c>
      <c r="B413" s="170" t="s">
        <v>537</v>
      </c>
      <c r="C413" s="171" t="s">
        <v>765</v>
      </c>
      <c r="D413" s="171" t="s">
        <v>701</v>
      </c>
      <c r="E413" s="171" t="s">
        <v>538</v>
      </c>
      <c r="F413" s="172">
        <v>43300</v>
      </c>
      <c r="G413" s="172">
        <v>0</v>
      </c>
      <c r="H413" s="172">
        <f>+H414</f>
        <v>0</v>
      </c>
      <c r="I413" s="172">
        <v>0</v>
      </c>
    </row>
    <row r="414" spans="1:9" ht="12.75">
      <c r="A414" s="156">
        <v>404</v>
      </c>
      <c r="B414" s="170" t="s">
        <v>541</v>
      </c>
      <c r="C414" s="171" t="s">
        <v>765</v>
      </c>
      <c r="D414" s="171" t="s">
        <v>701</v>
      </c>
      <c r="E414" s="171" t="s">
        <v>542</v>
      </c>
      <c r="F414" s="172">
        <v>43300</v>
      </c>
      <c r="G414" s="172">
        <v>0</v>
      </c>
      <c r="H414" s="172">
        <v>0</v>
      </c>
      <c r="I414" s="172">
        <v>0</v>
      </c>
    </row>
    <row r="415" spans="1:9" ht="24">
      <c r="A415" s="156">
        <v>405</v>
      </c>
      <c r="B415" s="170" t="s">
        <v>182</v>
      </c>
      <c r="C415" s="171" t="s">
        <v>92</v>
      </c>
      <c r="D415" s="171"/>
      <c r="E415" s="171"/>
      <c r="F415" s="172">
        <v>17095500</v>
      </c>
      <c r="G415" s="172">
        <v>17099779.46</v>
      </c>
      <c r="H415" s="172">
        <f>+H416+H429</f>
        <v>17033242.8</v>
      </c>
      <c r="I415" s="172">
        <f t="shared" si="6"/>
        <v>99.61089170678696</v>
      </c>
    </row>
    <row r="416" spans="1:9" ht="120">
      <c r="A416" s="156">
        <v>406</v>
      </c>
      <c r="B416" s="173" t="s">
        <v>107</v>
      </c>
      <c r="C416" s="171" t="s">
        <v>108</v>
      </c>
      <c r="D416" s="171"/>
      <c r="E416" s="171"/>
      <c r="F416" s="172">
        <v>16450500</v>
      </c>
      <c r="G416" s="172">
        <v>16450500</v>
      </c>
      <c r="H416" s="172">
        <f>+H417+H421+H425</f>
        <v>16383963.34</v>
      </c>
      <c r="I416" s="172">
        <f t="shared" si="6"/>
        <v>99.59553411750403</v>
      </c>
    </row>
    <row r="417" spans="1:9" ht="48">
      <c r="A417" s="156">
        <v>407</v>
      </c>
      <c r="B417" s="170" t="s">
        <v>593</v>
      </c>
      <c r="C417" s="171" t="s">
        <v>108</v>
      </c>
      <c r="D417" s="171" t="s">
        <v>1174</v>
      </c>
      <c r="E417" s="171"/>
      <c r="F417" s="172">
        <v>13789940</v>
      </c>
      <c r="G417" s="172">
        <v>13784977.42</v>
      </c>
      <c r="H417" s="172">
        <f>+H418</f>
        <v>13773590.89</v>
      </c>
      <c r="I417" s="172">
        <f t="shared" si="6"/>
        <v>99.91739899418711</v>
      </c>
    </row>
    <row r="418" spans="1:9" ht="24">
      <c r="A418" s="156">
        <v>408</v>
      </c>
      <c r="B418" s="170" t="s">
        <v>594</v>
      </c>
      <c r="C418" s="171" t="s">
        <v>108</v>
      </c>
      <c r="D418" s="171" t="s">
        <v>854</v>
      </c>
      <c r="E418" s="171"/>
      <c r="F418" s="172">
        <v>13789940</v>
      </c>
      <c r="G418" s="172">
        <v>13784977.42</v>
      </c>
      <c r="H418" s="172">
        <f>+H419</f>
        <v>13773590.89</v>
      </c>
      <c r="I418" s="172">
        <f t="shared" si="6"/>
        <v>99.91739899418711</v>
      </c>
    </row>
    <row r="419" spans="1:9" ht="12.75">
      <c r="A419" s="156">
        <v>409</v>
      </c>
      <c r="B419" s="170" t="s">
        <v>557</v>
      </c>
      <c r="C419" s="171" t="s">
        <v>108</v>
      </c>
      <c r="D419" s="171" t="s">
        <v>854</v>
      </c>
      <c r="E419" s="171" t="s">
        <v>1449</v>
      </c>
      <c r="F419" s="172">
        <v>13789940</v>
      </c>
      <c r="G419" s="172">
        <v>13784977.42</v>
      </c>
      <c r="H419" s="172">
        <f>+H420</f>
        <v>13773590.89</v>
      </c>
      <c r="I419" s="172">
        <f t="shared" si="6"/>
        <v>99.91739899418711</v>
      </c>
    </row>
    <row r="420" spans="1:9" ht="12.75">
      <c r="A420" s="156">
        <v>410</v>
      </c>
      <c r="B420" s="170" t="s">
        <v>566</v>
      </c>
      <c r="C420" s="171" t="s">
        <v>108</v>
      </c>
      <c r="D420" s="171" t="s">
        <v>854</v>
      </c>
      <c r="E420" s="171" t="s">
        <v>567</v>
      </c>
      <c r="F420" s="172">
        <v>13789940</v>
      </c>
      <c r="G420" s="172">
        <v>13784977.42</v>
      </c>
      <c r="H420" s="172">
        <v>13773590.89</v>
      </c>
      <c r="I420" s="172">
        <f t="shared" si="6"/>
        <v>99.91739899418711</v>
      </c>
    </row>
    <row r="421" spans="1:9" ht="24">
      <c r="A421" s="156">
        <v>411</v>
      </c>
      <c r="B421" s="170" t="s">
        <v>600</v>
      </c>
      <c r="C421" s="171" t="s">
        <v>108</v>
      </c>
      <c r="D421" s="171" t="s">
        <v>601</v>
      </c>
      <c r="E421" s="171"/>
      <c r="F421" s="172">
        <v>2654060</v>
      </c>
      <c r="G421" s="172">
        <v>2663984.99</v>
      </c>
      <c r="H421" s="172">
        <f>+H422</f>
        <v>2608834.86</v>
      </c>
      <c r="I421" s="172">
        <f t="shared" si="6"/>
        <v>97.92978826055622</v>
      </c>
    </row>
    <row r="422" spans="1:9" ht="24">
      <c r="A422" s="156">
        <v>412</v>
      </c>
      <c r="B422" s="170" t="s">
        <v>602</v>
      </c>
      <c r="C422" s="171" t="s">
        <v>108</v>
      </c>
      <c r="D422" s="171" t="s">
        <v>603</v>
      </c>
      <c r="E422" s="171"/>
      <c r="F422" s="172">
        <v>2654060</v>
      </c>
      <c r="G422" s="172">
        <v>2663984.99</v>
      </c>
      <c r="H422" s="172">
        <f>+H423</f>
        <v>2608834.86</v>
      </c>
      <c r="I422" s="172">
        <f t="shared" si="6"/>
        <v>97.92978826055622</v>
      </c>
    </row>
    <row r="423" spans="1:9" ht="12.75">
      <c r="A423" s="156">
        <v>413</v>
      </c>
      <c r="B423" s="170" t="s">
        <v>557</v>
      </c>
      <c r="C423" s="171" t="s">
        <v>108</v>
      </c>
      <c r="D423" s="171" t="s">
        <v>603</v>
      </c>
      <c r="E423" s="171" t="s">
        <v>1449</v>
      </c>
      <c r="F423" s="172">
        <v>2654060</v>
      </c>
      <c r="G423" s="172">
        <v>2663984.99</v>
      </c>
      <c r="H423" s="172">
        <f>+H424</f>
        <v>2608834.86</v>
      </c>
      <c r="I423" s="172">
        <f t="shared" si="6"/>
        <v>97.92978826055622</v>
      </c>
    </row>
    <row r="424" spans="1:9" ht="12.75">
      <c r="A424" s="156">
        <v>414</v>
      </c>
      <c r="B424" s="170" t="s">
        <v>566</v>
      </c>
      <c r="C424" s="171" t="s">
        <v>108</v>
      </c>
      <c r="D424" s="171" t="s">
        <v>603</v>
      </c>
      <c r="E424" s="171" t="s">
        <v>567</v>
      </c>
      <c r="F424" s="172">
        <v>2654060</v>
      </c>
      <c r="G424" s="172">
        <v>2663984.99</v>
      </c>
      <c r="H424" s="172">
        <v>2608834.86</v>
      </c>
      <c r="I424" s="172">
        <f t="shared" si="6"/>
        <v>97.92978826055622</v>
      </c>
    </row>
    <row r="425" spans="1:9" ht="12.75">
      <c r="A425" s="156">
        <v>415</v>
      </c>
      <c r="B425" s="170" t="s">
        <v>606</v>
      </c>
      <c r="C425" s="171" t="s">
        <v>108</v>
      </c>
      <c r="D425" s="171" t="s">
        <v>1131</v>
      </c>
      <c r="E425" s="171"/>
      <c r="F425" s="172">
        <v>6500</v>
      </c>
      <c r="G425" s="172">
        <v>1537.59</v>
      </c>
      <c r="H425" s="172">
        <f>+H426</f>
        <v>1537.59</v>
      </c>
      <c r="I425" s="172">
        <f t="shared" si="6"/>
        <v>100</v>
      </c>
    </row>
    <row r="426" spans="1:9" ht="12.75">
      <c r="A426" s="156">
        <v>416</v>
      </c>
      <c r="B426" s="170" t="s">
        <v>609</v>
      </c>
      <c r="C426" s="171" t="s">
        <v>108</v>
      </c>
      <c r="D426" s="171" t="s">
        <v>610</v>
      </c>
      <c r="E426" s="171"/>
      <c r="F426" s="172">
        <v>6500</v>
      </c>
      <c r="G426" s="172">
        <v>1537.59</v>
      </c>
      <c r="H426" s="172">
        <f>+H427</f>
        <v>1537.59</v>
      </c>
      <c r="I426" s="172">
        <f t="shared" si="6"/>
        <v>100</v>
      </c>
    </row>
    <row r="427" spans="1:9" ht="12.75">
      <c r="A427" s="156">
        <v>417</v>
      </c>
      <c r="B427" s="170" t="s">
        <v>557</v>
      </c>
      <c r="C427" s="171" t="s">
        <v>108</v>
      </c>
      <c r="D427" s="171" t="s">
        <v>610</v>
      </c>
      <c r="E427" s="171" t="s">
        <v>1449</v>
      </c>
      <c r="F427" s="172">
        <v>6500</v>
      </c>
      <c r="G427" s="172">
        <v>1537.59</v>
      </c>
      <c r="H427" s="172">
        <f>+H428</f>
        <v>1537.59</v>
      </c>
      <c r="I427" s="172">
        <f t="shared" si="6"/>
        <v>100</v>
      </c>
    </row>
    <row r="428" spans="1:9" ht="12.75">
      <c r="A428" s="156">
        <v>418</v>
      </c>
      <c r="B428" s="170" t="s">
        <v>566</v>
      </c>
      <c r="C428" s="171" t="s">
        <v>108</v>
      </c>
      <c r="D428" s="171" t="s">
        <v>610</v>
      </c>
      <c r="E428" s="171" t="s">
        <v>567</v>
      </c>
      <c r="F428" s="172">
        <v>6500</v>
      </c>
      <c r="G428" s="172">
        <v>1537.59</v>
      </c>
      <c r="H428" s="172">
        <v>1537.59</v>
      </c>
      <c r="I428" s="172">
        <f t="shared" si="6"/>
        <v>100</v>
      </c>
    </row>
    <row r="429" spans="1:9" ht="48">
      <c r="A429" s="156">
        <v>419</v>
      </c>
      <c r="B429" s="170" t="s">
        <v>93</v>
      </c>
      <c r="C429" s="171" t="s">
        <v>94</v>
      </c>
      <c r="D429" s="171"/>
      <c r="E429" s="171"/>
      <c r="F429" s="172">
        <v>645000</v>
      </c>
      <c r="G429" s="172">
        <v>649279.46</v>
      </c>
      <c r="H429" s="172">
        <f>+H430</f>
        <v>649279.46</v>
      </c>
      <c r="I429" s="172">
        <f aca="true" t="shared" si="7" ref="I429:I492">+H429/G429*100</f>
        <v>100</v>
      </c>
    </row>
    <row r="430" spans="1:9" ht="12.75">
      <c r="A430" s="156">
        <v>420</v>
      </c>
      <c r="B430" s="170" t="s">
        <v>156</v>
      </c>
      <c r="C430" s="171" t="s">
        <v>94</v>
      </c>
      <c r="D430" s="171" t="s">
        <v>157</v>
      </c>
      <c r="E430" s="171"/>
      <c r="F430" s="172">
        <v>645000</v>
      </c>
      <c r="G430" s="172">
        <v>649279.46</v>
      </c>
      <c r="H430" s="172">
        <f>+H431</f>
        <v>649279.46</v>
      </c>
      <c r="I430" s="172">
        <f t="shared" si="7"/>
        <v>100</v>
      </c>
    </row>
    <row r="431" spans="1:9" ht="12.75">
      <c r="A431" s="156">
        <v>421</v>
      </c>
      <c r="B431" s="170" t="s">
        <v>95</v>
      </c>
      <c r="C431" s="171" t="s">
        <v>94</v>
      </c>
      <c r="D431" s="171" t="s">
        <v>96</v>
      </c>
      <c r="E431" s="171"/>
      <c r="F431" s="172">
        <v>645000</v>
      </c>
      <c r="G431" s="172">
        <v>649279.46</v>
      </c>
      <c r="H431" s="172">
        <f>+H432</f>
        <v>649279.46</v>
      </c>
      <c r="I431" s="172">
        <f t="shared" si="7"/>
        <v>100</v>
      </c>
    </row>
    <row r="432" spans="1:9" ht="12.75">
      <c r="A432" s="156">
        <v>422</v>
      </c>
      <c r="B432" s="170" t="s">
        <v>557</v>
      </c>
      <c r="C432" s="171" t="s">
        <v>94</v>
      </c>
      <c r="D432" s="171" t="s">
        <v>96</v>
      </c>
      <c r="E432" s="171" t="s">
        <v>1449</v>
      </c>
      <c r="F432" s="172">
        <v>645000</v>
      </c>
      <c r="G432" s="172">
        <v>649279.46</v>
      </c>
      <c r="H432" s="172">
        <f>+H433</f>
        <v>649279.46</v>
      </c>
      <c r="I432" s="172">
        <f t="shared" si="7"/>
        <v>100</v>
      </c>
    </row>
    <row r="433" spans="1:9" ht="12.75">
      <c r="A433" s="156">
        <v>423</v>
      </c>
      <c r="B433" s="170" t="s">
        <v>558</v>
      </c>
      <c r="C433" s="171" t="s">
        <v>94</v>
      </c>
      <c r="D433" s="171" t="s">
        <v>96</v>
      </c>
      <c r="E433" s="171" t="s">
        <v>559</v>
      </c>
      <c r="F433" s="172">
        <v>645000</v>
      </c>
      <c r="G433" s="172">
        <v>649279.46</v>
      </c>
      <c r="H433" s="172">
        <v>649279.46</v>
      </c>
      <c r="I433" s="172">
        <f t="shared" si="7"/>
        <v>100</v>
      </c>
    </row>
    <row r="434" spans="1:9" ht="48">
      <c r="A434" s="156">
        <v>424</v>
      </c>
      <c r="B434" s="170" t="s">
        <v>180</v>
      </c>
      <c r="C434" s="171" t="s">
        <v>181</v>
      </c>
      <c r="D434" s="171"/>
      <c r="E434" s="171"/>
      <c r="F434" s="172">
        <v>45105333.42</v>
      </c>
      <c r="G434" s="172">
        <v>70195012.38</v>
      </c>
      <c r="H434" s="172">
        <f>+H435+H446+H511+H585</f>
        <v>58170726.150000006</v>
      </c>
      <c r="I434" s="172">
        <f t="shared" si="7"/>
        <v>82.87017008429795</v>
      </c>
    </row>
    <row r="435" spans="1:9" ht="36">
      <c r="A435" s="156">
        <v>425</v>
      </c>
      <c r="B435" s="170" t="s">
        <v>39</v>
      </c>
      <c r="C435" s="171" t="s">
        <v>40</v>
      </c>
      <c r="D435" s="171"/>
      <c r="E435" s="171"/>
      <c r="F435" s="172">
        <v>300000</v>
      </c>
      <c r="G435" s="172">
        <v>462811.75</v>
      </c>
      <c r="H435" s="172">
        <f>+H436+H441</f>
        <v>462749.87</v>
      </c>
      <c r="I435" s="172">
        <f t="shared" si="7"/>
        <v>99.98662955294458</v>
      </c>
    </row>
    <row r="436" spans="1:9" ht="48">
      <c r="A436" s="156">
        <v>426</v>
      </c>
      <c r="B436" s="170" t="s">
        <v>41</v>
      </c>
      <c r="C436" s="171" t="s">
        <v>42</v>
      </c>
      <c r="D436" s="171"/>
      <c r="E436" s="171"/>
      <c r="F436" s="172">
        <v>100000</v>
      </c>
      <c r="G436" s="172">
        <v>181932</v>
      </c>
      <c r="H436" s="172">
        <f>+H437</f>
        <v>181932</v>
      </c>
      <c r="I436" s="172">
        <f t="shared" si="7"/>
        <v>100</v>
      </c>
    </row>
    <row r="437" spans="1:9" ht="24">
      <c r="A437" s="156">
        <v>427</v>
      </c>
      <c r="B437" s="170" t="s">
        <v>600</v>
      </c>
      <c r="C437" s="171" t="s">
        <v>42</v>
      </c>
      <c r="D437" s="171" t="s">
        <v>601</v>
      </c>
      <c r="E437" s="171"/>
      <c r="F437" s="172">
        <v>100000</v>
      </c>
      <c r="G437" s="172">
        <v>181932</v>
      </c>
      <c r="H437" s="172">
        <f>+H438</f>
        <v>181932</v>
      </c>
      <c r="I437" s="172">
        <f t="shared" si="7"/>
        <v>100</v>
      </c>
    </row>
    <row r="438" spans="1:9" ht="24">
      <c r="A438" s="156">
        <v>428</v>
      </c>
      <c r="B438" s="170" t="s">
        <v>602</v>
      </c>
      <c r="C438" s="171" t="s">
        <v>42</v>
      </c>
      <c r="D438" s="171" t="s">
        <v>603</v>
      </c>
      <c r="E438" s="171"/>
      <c r="F438" s="172">
        <v>100000</v>
      </c>
      <c r="G438" s="172">
        <v>181932</v>
      </c>
      <c r="H438" s="172">
        <f>+H439</f>
        <v>181932</v>
      </c>
      <c r="I438" s="172">
        <f t="shared" si="7"/>
        <v>100</v>
      </c>
    </row>
    <row r="439" spans="1:9" ht="12.75">
      <c r="A439" s="156">
        <v>429</v>
      </c>
      <c r="B439" s="170" t="s">
        <v>527</v>
      </c>
      <c r="C439" s="171" t="s">
        <v>42</v>
      </c>
      <c r="D439" s="171" t="s">
        <v>603</v>
      </c>
      <c r="E439" s="171" t="s">
        <v>528</v>
      </c>
      <c r="F439" s="172">
        <v>100000</v>
      </c>
      <c r="G439" s="172">
        <v>181932</v>
      </c>
      <c r="H439" s="172">
        <f>+H440</f>
        <v>181932</v>
      </c>
      <c r="I439" s="172">
        <f t="shared" si="7"/>
        <v>100</v>
      </c>
    </row>
    <row r="440" spans="1:9" ht="12.75">
      <c r="A440" s="156">
        <v>430</v>
      </c>
      <c r="B440" s="170" t="s">
        <v>529</v>
      </c>
      <c r="C440" s="171" t="s">
        <v>42</v>
      </c>
      <c r="D440" s="171" t="s">
        <v>603</v>
      </c>
      <c r="E440" s="171" t="s">
        <v>530</v>
      </c>
      <c r="F440" s="172">
        <v>100000</v>
      </c>
      <c r="G440" s="172">
        <v>181932</v>
      </c>
      <c r="H440" s="172">
        <v>181932</v>
      </c>
      <c r="I440" s="172">
        <f t="shared" si="7"/>
        <v>100</v>
      </c>
    </row>
    <row r="441" spans="1:9" ht="84">
      <c r="A441" s="156">
        <v>431</v>
      </c>
      <c r="B441" s="173" t="s">
        <v>43</v>
      </c>
      <c r="C441" s="171" t="s">
        <v>44</v>
      </c>
      <c r="D441" s="171"/>
      <c r="E441" s="171"/>
      <c r="F441" s="172">
        <v>200000</v>
      </c>
      <c r="G441" s="172">
        <v>280879.75</v>
      </c>
      <c r="H441" s="172">
        <f>+H442</f>
        <v>280817.87</v>
      </c>
      <c r="I441" s="172">
        <f t="shared" si="7"/>
        <v>99.97796921992418</v>
      </c>
    </row>
    <row r="442" spans="1:9" ht="24">
      <c r="A442" s="156">
        <v>432</v>
      </c>
      <c r="B442" s="170" t="s">
        <v>600</v>
      </c>
      <c r="C442" s="171" t="s">
        <v>44</v>
      </c>
      <c r="D442" s="171" t="s">
        <v>601</v>
      </c>
      <c r="E442" s="171"/>
      <c r="F442" s="172">
        <v>200000</v>
      </c>
      <c r="G442" s="172">
        <v>280879.75</v>
      </c>
      <c r="H442" s="172">
        <f>+H443</f>
        <v>280817.87</v>
      </c>
      <c r="I442" s="172">
        <f t="shared" si="7"/>
        <v>99.97796921992418</v>
      </c>
    </row>
    <row r="443" spans="1:9" ht="24">
      <c r="A443" s="156">
        <v>433</v>
      </c>
      <c r="B443" s="170" t="s">
        <v>602</v>
      </c>
      <c r="C443" s="171" t="s">
        <v>44</v>
      </c>
      <c r="D443" s="171" t="s">
        <v>603</v>
      </c>
      <c r="E443" s="171"/>
      <c r="F443" s="172">
        <v>200000</v>
      </c>
      <c r="G443" s="172">
        <v>280879.75</v>
      </c>
      <c r="H443" s="172">
        <f>+H444</f>
        <v>280817.87</v>
      </c>
      <c r="I443" s="172">
        <f t="shared" si="7"/>
        <v>99.97796921992418</v>
      </c>
    </row>
    <row r="444" spans="1:9" ht="12.75">
      <c r="A444" s="156">
        <v>434</v>
      </c>
      <c r="B444" s="170" t="s">
        <v>527</v>
      </c>
      <c r="C444" s="171" t="s">
        <v>44</v>
      </c>
      <c r="D444" s="171" t="s">
        <v>603</v>
      </c>
      <c r="E444" s="171" t="s">
        <v>528</v>
      </c>
      <c r="F444" s="172">
        <v>200000</v>
      </c>
      <c r="G444" s="172">
        <v>280879.75</v>
      </c>
      <c r="H444" s="172">
        <f>+H445</f>
        <v>280817.87</v>
      </c>
      <c r="I444" s="172">
        <f t="shared" si="7"/>
        <v>99.97796921992418</v>
      </c>
    </row>
    <row r="445" spans="1:9" ht="12.75">
      <c r="A445" s="156">
        <v>435</v>
      </c>
      <c r="B445" s="170" t="s">
        <v>529</v>
      </c>
      <c r="C445" s="171" t="s">
        <v>44</v>
      </c>
      <c r="D445" s="171" t="s">
        <v>603</v>
      </c>
      <c r="E445" s="171" t="s">
        <v>530</v>
      </c>
      <c r="F445" s="172">
        <v>200000</v>
      </c>
      <c r="G445" s="172">
        <v>280879.75</v>
      </c>
      <c r="H445" s="172">
        <v>280817.87</v>
      </c>
      <c r="I445" s="172">
        <f t="shared" si="7"/>
        <v>99.97796921992418</v>
      </c>
    </row>
    <row r="446" spans="1:9" ht="24">
      <c r="A446" s="156">
        <v>436</v>
      </c>
      <c r="B446" s="170" t="s">
        <v>186</v>
      </c>
      <c r="C446" s="171" t="s">
        <v>187</v>
      </c>
      <c r="D446" s="171"/>
      <c r="E446" s="171"/>
      <c r="F446" s="172">
        <v>16961616</v>
      </c>
      <c r="G446" s="172">
        <v>18994264.03</v>
      </c>
      <c r="H446" s="172">
        <f>+H447+H452+H457+H462+H467+H472+H477+H482+H487+H492+H497+H502</f>
        <v>18320628.03</v>
      </c>
      <c r="I446" s="172">
        <f t="shared" si="7"/>
        <v>96.45347669730165</v>
      </c>
    </row>
    <row r="447" spans="1:9" ht="36">
      <c r="A447" s="156">
        <v>437</v>
      </c>
      <c r="B447" s="170" t="s">
        <v>51</v>
      </c>
      <c r="C447" s="171" t="s">
        <v>52</v>
      </c>
      <c r="D447" s="171"/>
      <c r="E447" s="171"/>
      <c r="F447" s="172">
        <v>0</v>
      </c>
      <c r="G447" s="172">
        <v>2029478.82</v>
      </c>
      <c r="H447" s="172">
        <f>+H448</f>
        <v>2029478.82</v>
      </c>
      <c r="I447" s="172">
        <f t="shared" si="7"/>
        <v>100</v>
      </c>
    </row>
    <row r="448" spans="1:9" ht="24">
      <c r="A448" s="156">
        <v>438</v>
      </c>
      <c r="B448" s="170" t="s">
        <v>600</v>
      </c>
      <c r="C448" s="171" t="s">
        <v>52</v>
      </c>
      <c r="D448" s="171" t="s">
        <v>601</v>
      </c>
      <c r="E448" s="171"/>
      <c r="F448" s="172">
        <v>0</v>
      </c>
      <c r="G448" s="172">
        <v>2029478.82</v>
      </c>
      <c r="H448" s="172">
        <f>+H449</f>
        <v>2029478.82</v>
      </c>
      <c r="I448" s="172">
        <f t="shared" si="7"/>
        <v>100</v>
      </c>
    </row>
    <row r="449" spans="1:9" ht="24">
      <c r="A449" s="156">
        <v>439</v>
      </c>
      <c r="B449" s="170" t="s">
        <v>602</v>
      </c>
      <c r="C449" s="171" t="s">
        <v>52</v>
      </c>
      <c r="D449" s="171" t="s">
        <v>603</v>
      </c>
      <c r="E449" s="171"/>
      <c r="F449" s="172">
        <v>0</v>
      </c>
      <c r="G449" s="172">
        <v>2029478.82</v>
      </c>
      <c r="H449" s="172">
        <f>+H450</f>
        <v>2029478.82</v>
      </c>
      <c r="I449" s="172">
        <f t="shared" si="7"/>
        <v>100</v>
      </c>
    </row>
    <row r="450" spans="1:9" ht="12.75">
      <c r="A450" s="156">
        <v>440</v>
      </c>
      <c r="B450" s="170" t="s">
        <v>527</v>
      </c>
      <c r="C450" s="171" t="s">
        <v>52</v>
      </c>
      <c r="D450" s="171" t="s">
        <v>603</v>
      </c>
      <c r="E450" s="171" t="s">
        <v>528</v>
      </c>
      <c r="F450" s="172">
        <v>0</v>
      </c>
      <c r="G450" s="172">
        <v>2029478.82</v>
      </c>
      <c r="H450" s="172">
        <f>+H451</f>
        <v>2029478.82</v>
      </c>
      <c r="I450" s="172">
        <f t="shared" si="7"/>
        <v>100</v>
      </c>
    </row>
    <row r="451" spans="1:9" ht="12.75">
      <c r="A451" s="156">
        <v>441</v>
      </c>
      <c r="B451" s="170" t="s">
        <v>533</v>
      </c>
      <c r="C451" s="171" t="s">
        <v>52</v>
      </c>
      <c r="D451" s="171" t="s">
        <v>603</v>
      </c>
      <c r="E451" s="171" t="s">
        <v>534</v>
      </c>
      <c r="F451" s="172">
        <v>0</v>
      </c>
      <c r="G451" s="172">
        <v>2029478.82</v>
      </c>
      <c r="H451" s="172">
        <v>2029478.82</v>
      </c>
      <c r="I451" s="172">
        <f t="shared" si="7"/>
        <v>100</v>
      </c>
    </row>
    <row r="452" spans="1:9" ht="36">
      <c r="A452" s="156">
        <v>442</v>
      </c>
      <c r="B452" s="170" t="s">
        <v>53</v>
      </c>
      <c r="C452" s="171" t="s">
        <v>54</v>
      </c>
      <c r="D452" s="171"/>
      <c r="E452" s="171"/>
      <c r="F452" s="172">
        <v>0</v>
      </c>
      <c r="G452" s="172">
        <v>1454900</v>
      </c>
      <c r="H452" s="172">
        <f>+H453</f>
        <v>987782</v>
      </c>
      <c r="I452" s="172">
        <f t="shared" si="7"/>
        <v>67.8934634682796</v>
      </c>
    </row>
    <row r="453" spans="1:9" ht="24">
      <c r="A453" s="156">
        <v>443</v>
      </c>
      <c r="B453" s="170" t="s">
        <v>432</v>
      </c>
      <c r="C453" s="171" t="s">
        <v>54</v>
      </c>
      <c r="D453" s="171" t="s">
        <v>433</v>
      </c>
      <c r="E453" s="171"/>
      <c r="F453" s="172">
        <v>0</v>
      </c>
      <c r="G453" s="172">
        <v>1454900</v>
      </c>
      <c r="H453" s="172">
        <f>+H454</f>
        <v>987782</v>
      </c>
      <c r="I453" s="172">
        <f t="shared" si="7"/>
        <v>67.8934634682796</v>
      </c>
    </row>
    <row r="454" spans="1:9" ht="12.75">
      <c r="A454" s="156">
        <v>444</v>
      </c>
      <c r="B454" s="170" t="s">
        <v>434</v>
      </c>
      <c r="C454" s="171" t="s">
        <v>54</v>
      </c>
      <c r="D454" s="171" t="s">
        <v>892</v>
      </c>
      <c r="E454" s="171"/>
      <c r="F454" s="172">
        <v>0</v>
      </c>
      <c r="G454" s="172">
        <v>1454900</v>
      </c>
      <c r="H454" s="172">
        <f>+H455</f>
        <v>987782</v>
      </c>
      <c r="I454" s="172">
        <f t="shared" si="7"/>
        <v>67.8934634682796</v>
      </c>
    </row>
    <row r="455" spans="1:9" ht="12.75">
      <c r="A455" s="156">
        <v>445</v>
      </c>
      <c r="B455" s="170" t="s">
        <v>527</v>
      </c>
      <c r="C455" s="171" t="s">
        <v>54</v>
      </c>
      <c r="D455" s="171" t="s">
        <v>892</v>
      </c>
      <c r="E455" s="171" t="s">
        <v>528</v>
      </c>
      <c r="F455" s="172">
        <v>0</v>
      </c>
      <c r="G455" s="172">
        <v>1454900</v>
      </c>
      <c r="H455" s="172">
        <f>+H456</f>
        <v>987782</v>
      </c>
      <c r="I455" s="172">
        <f t="shared" si="7"/>
        <v>67.8934634682796</v>
      </c>
    </row>
    <row r="456" spans="1:9" ht="12.75">
      <c r="A456" s="156">
        <v>446</v>
      </c>
      <c r="B456" s="170" t="s">
        <v>533</v>
      </c>
      <c r="C456" s="171" t="s">
        <v>54</v>
      </c>
      <c r="D456" s="171" t="s">
        <v>892</v>
      </c>
      <c r="E456" s="171" t="s">
        <v>534</v>
      </c>
      <c r="F456" s="172">
        <v>0</v>
      </c>
      <c r="G456" s="172">
        <v>1454900</v>
      </c>
      <c r="H456" s="172">
        <v>987782</v>
      </c>
      <c r="I456" s="172">
        <f t="shared" si="7"/>
        <v>67.8934634682796</v>
      </c>
    </row>
    <row r="457" spans="1:9" ht="36">
      <c r="A457" s="156">
        <v>447</v>
      </c>
      <c r="B457" s="170" t="s">
        <v>55</v>
      </c>
      <c r="C457" s="171" t="s">
        <v>56</v>
      </c>
      <c r="D457" s="171"/>
      <c r="E457" s="171"/>
      <c r="F457" s="172">
        <v>7427300</v>
      </c>
      <c r="G457" s="172">
        <v>7527686</v>
      </c>
      <c r="H457" s="172">
        <f>+H458</f>
        <v>7321168</v>
      </c>
      <c r="I457" s="172">
        <f t="shared" si="7"/>
        <v>97.25655400610493</v>
      </c>
    </row>
    <row r="458" spans="1:9" ht="24">
      <c r="A458" s="156">
        <v>448</v>
      </c>
      <c r="B458" s="170" t="s">
        <v>600</v>
      </c>
      <c r="C458" s="171" t="s">
        <v>56</v>
      </c>
      <c r="D458" s="171" t="s">
        <v>601</v>
      </c>
      <c r="E458" s="171"/>
      <c r="F458" s="172">
        <v>7427300</v>
      </c>
      <c r="G458" s="172">
        <v>7527686</v>
      </c>
      <c r="H458" s="172">
        <f>+H459</f>
        <v>7321168</v>
      </c>
      <c r="I458" s="172">
        <f t="shared" si="7"/>
        <v>97.25655400610493</v>
      </c>
    </row>
    <row r="459" spans="1:9" ht="24">
      <c r="A459" s="156">
        <v>449</v>
      </c>
      <c r="B459" s="170" t="s">
        <v>602</v>
      </c>
      <c r="C459" s="171" t="s">
        <v>56</v>
      </c>
      <c r="D459" s="171" t="s">
        <v>603</v>
      </c>
      <c r="E459" s="171"/>
      <c r="F459" s="172">
        <v>7427300</v>
      </c>
      <c r="G459" s="172">
        <v>7527686</v>
      </c>
      <c r="H459" s="172">
        <f>+H460</f>
        <v>7321168</v>
      </c>
      <c r="I459" s="172">
        <f t="shared" si="7"/>
        <v>97.25655400610493</v>
      </c>
    </row>
    <row r="460" spans="1:9" ht="12.75">
      <c r="A460" s="156">
        <v>450</v>
      </c>
      <c r="B460" s="170" t="s">
        <v>527</v>
      </c>
      <c r="C460" s="171" t="s">
        <v>56</v>
      </c>
      <c r="D460" s="171" t="s">
        <v>603</v>
      </c>
      <c r="E460" s="171" t="s">
        <v>528</v>
      </c>
      <c r="F460" s="172">
        <v>7427300</v>
      </c>
      <c r="G460" s="172">
        <v>7527686</v>
      </c>
      <c r="H460" s="172">
        <f>+H461</f>
        <v>7321168</v>
      </c>
      <c r="I460" s="172">
        <f t="shared" si="7"/>
        <v>97.25655400610493</v>
      </c>
    </row>
    <row r="461" spans="1:9" ht="12.75">
      <c r="A461" s="156">
        <v>451</v>
      </c>
      <c r="B461" s="170" t="s">
        <v>533</v>
      </c>
      <c r="C461" s="171" t="s">
        <v>56</v>
      </c>
      <c r="D461" s="171" t="s">
        <v>603</v>
      </c>
      <c r="E461" s="171" t="s">
        <v>534</v>
      </c>
      <c r="F461" s="172">
        <v>7427300</v>
      </c>
      <c r="G461" s="172">
        <v>7527686</v>
      </c>
      <c r="H461" s="172">
        <v>7321168</v>
      </c>
      <c r="I461" s="172">
        <f t="shared" si="7"/>
        <v>97.25655400610493</v>
      </c>
    </row>
    <row r="462" spans="1:9" ht="36">
      <c r="A462" s="156">
        <v>452</v>
      </c>
      <c r="B462" s="170" t="s">
        <v>57</v>
      </c>
      <c r="C462" s="171" t="s">
        <v>58</v>
      </c>
      <c r="D462" s="171"/>
      <c r="E462" s="171"/>
      <c r="F462" s="172">
        <v>2816000</v>
      </c>
      <c r="G462" s="172">
        <v>2813586.86</v>
      </c>
      <c r="H462" s="172">
        <f>+H463</f>
        <v>2813586.86</v>
      </c>
      <c r="I462" s="172">
        <f t="shared" si="7"/>
        <v>100</v>
      </c>
    </row>
    <row r="463" spans="1:9" ht="24">
      <c r="A463" s="156">
        <v>453</v>
      </c>
      <c r="B463" s="170" t="s">
        <v>600</v>
      </c>
      <c r="C463" s="171" t="s">
        <v>58</v>
      </c>
      <c r="D463" s="171" t="s">
        <v>601</v>
      </c>
      <c r="E463" s="171"/>
      <c r="F463" s="172">
        <v>2816000</v>
      </c>
      <c r="G463" s="172">
        <v>2813586.86</v>
      </c>
      <c r="H463" s="172">
        <f>+H464</f>
        <v>2813586.86</v>
      </c>
      <c r="I463" s="172">
        <f t="shared" si="7"/>
        <v>100</v>
      </c>
    </row>
    <row r="464" spans="1:9" ht="24">
      <c r="A464" s="156">
        <v>454</v>
      </c>
      <c r="B464" s="170" t="s">
        <v>602</v>
      </c>
      <c r="C464" s="171" t="s">
        <v>58</v>
      </c>
      <c r="D464" s="171" t="s">
        <v>603</v>
      </c>
      <c r="E464" s="171"/>
      <c r="F464" s="172">
        <v>2816000</v>
      </c>
      <c r="G464" s="172">
        <v>2813586.86</v>
      </c>
      <c r="H464" s="172">
        <f>+H465</f>
        <v>2813586.86</v>
      </c>
      <c r="I464" s="172">
        <f t="shared" si="7"/>
        <v>100</v>
      </c>
    </row>
    <row r="465" spans="1:9" ht="12.75">
      <c r="A465" s="156">
        <v>455</v>
      </c>
      <c r="B465" s="170" t="s">
        <v>527</v>
      </c>
      <c r="C465" s="171" t="s">
        <v>58</v>
      </c>
      <c r="D465" s="171" t="s">
        <v>603</v>
      </c>
      <c r="E465" s="171" t="s">
        <v>528</v>
      </c>
      <c r="F465" s="172">
        <v>2816000</v>
      </c>
      <c r="G465" s="172">
        <v>2813586.86</v>
      </c>
      <c r="H465" s="172">
        <f>+H466</f>
        <v>2813586.86</v>
      </c>
      <c r="I465" s="172">
        <f t="shared" si="7"/>
        <v>100</v>
      </c>
    </row>
    <row r="466" spans="1:9" ht="12.75">
      <c r="A466" s="156">
        <v>456</v>
      </c>
      <c r="B466" s="170" t="s">
        <v>533</v>
      </c>
      <c r="C466" s="171" t="s">
        <v>58</v>
      </c>
      <c r="D466" s="171" t="s">
        <v>603</v>
      </c>
      <c r="E466" s="171" t="s">
        <v>534</v>
      </c>
      <c r="F466" s="172">
        <v>2816000</v>
      </c>
      <c r="G466" s="172">
        <v>2813586.86</v>
      </c>
      <c r="H466" s="172">
        <v>2813586.86</v>
      </c>
      <c r="I466" s="172">
        <f t="shared" si="7"/>
        <v>100</v>
      </c>
    </row>
    <row r="467" spans="1:9" ht="36">
      <c r="A467" s="156">
        <v>457</v>
      </c>
      <c r="B467" s="170" t="s">
        <v>59</v>
      </c>
      <c r="C467" s="171" t="s">
        <v>60</v>
      </c>
      <c r="D467" s="171"/>
      <c r="E467" s="171"/>
      <c r="F467" s="172">
        <v>1408400</v>
      </c>
      <c r="G467" s="172">
        <v>1408400</v>
      </c>
      <c r="H467" s="172">
        <f>+H468</f>
        <v>1408400</v>
      </c>
      <c r="I467" s="172">
        <f t="shared" si="7"/>
        <v>100</v>
      </c>
    </row>
    <row r="468" spans="1:9" ht="24">
      <c r="A468" s="156">
        <v>458</v>
      </c>
      <c r="B468" s="170" t="s">
        <v>600</v>
      </c>
      <c r="C468" s="171" t="s">
        <v>60</v>
      </c>
      <c r="D468" s="171" t="s">
        <v>601</v>
      </c>
      <c r="E468" s="171"/>
      <c r="F468" s="172">
        <v>1408400</v>
      </c>
      <c r="G468" s="172">
        <v>1408400</v>
      </c>
      <c r="H468" s="172">
        <f>+H469</f>
        <v>1408400</v>
      </c>
      <c r="I468" s="172">
        <f t="shared" si="7"/>
        <v>100</v>
      </c>
    </row>
    <row r="469" spans="1:9" ht="24">
      <c r="A469" s="156">
        <v>459</v>
      </c>
      <c r="B469" s="170" t="s">
        <v>602</v>
      </c>
      <c r="C469" s="171" t="s">
        <v>60</v>
      </c>
      <c r="D469" s="171" t="s">
        <v>603</v>
      </c>
      <c r="E469" s="171"/>
      <c r="F469" s="172">
        <v>1408400</v>
      </c>
      <c r="G469" s="172">
        <v>1408400</v>
      </c>
      <c r="H469" s="172">
        <f>+H470</f>
        <v>1408400</v>
      </c>
      <c r="I469" s="172">
        <f t="shared" si="7"/>
        <v>100</v>
      </c>
    </row>
    <row r="470" spans="1:9" ht="12.75">
      <c r="A470" s="156">
        <v>460</v>
      </c>
      <c r="B470" s="170" t="s">
        <v>527</v>
      </c>
      <c r="C470" s="171" t="s">
        <v>60</v>
      </c>
      <c r="D470" s="171" t="s">
        <v>603</v>
      </c>
      <c r="E470" s="171" t="s">
        <v>528</v>
      </c>
      <c r="F470" s="172">
        <v>1408400</v>
      </c>
      <c r="G470" s="172">
        <v>1408400</v>
      </c>
      <c r="H470" s="172">
        <f>+H471</f>
        <v>1408400</v>
      </c>
      <c r="I470" s="172">
        <f t="shared" si="7"/>
        <v>100</v>
      </c>
    </row>
    <row r="471" spans="1:9" ht="12.75">
      <c r="A471" s="156">
        <v>461</v>
      </c>
      <c r="B471" s="170" t="s">
        <v>533</v>
      </c>
      <c r="C471" s="171" t="s">
        <v>60</v>
      </c>
      <c r="D471" s="171" t="s">
        <v>603</v>
      </c>
      <c r="E471" s="171" t="s">
        <v>534</v>
      </c>
      <c r="F471" s="172">
        <v>1408400</v>
      </c>
      <c r="G471" s="172">
        <v>1408400</v>
      </c>
      <c r="H471" s="172">
        <v>1408400</v>
      </c>
      <c r="I471" s="172">
        <f t="shared" si="7"/>
        <v>100</v>
      </c>
    </row>
    <row r="472" spans="1:9" ht="36">
      <c r="A472" s="156">
        <v>462</v>
      </c>
      <c r="B472" s="170" t="s">
        <v>61</v>
      </c>
      <c r="C472" s="171" t="s">
        <v>62</v>
      </c>
      <c r="D472" s="171"/>
      <c r="E472" s="171"/>
      <c r="F472" s="172">
        <v>1050000</v>
      </c>
      <c r="G472" s="172">
        <v>1050000</v>
      </c>
      <c r="H472" s="172">
        <f>+H473</f>
        <v>1050000</v>
      </c>
      <c r="I472" s="172">
        <f t="shared" si="7"/>
        <v>100</v>
      </c>
    </row>
    <row r="473" spans="1:9" ht="24">
      <c r="A473" s="156">
        <v>463</v>
      </c>
      <c r="B473" s="170" t="s">
        <v>600</v>
      </c>
      <c r="C473" s="171" t="s">
        <v>62</v>
      </c>
      <c r="D473" s="171" t="s">
        <v>601</v>
      </c>
      <c r="E473" s="171"/>
      <c r="F473" s="172">
        <v>1050000</v>
      </c>
      <c r="G473" s="172">
        <v>1050000</v>
      </c>
      <c r="H473" s="172">
        <f>+H474</f>
        <v>1050000</v>
      </c>
      <c r="I473" s="172">
        <f t="shared" si="7"/>
        <v>100</v>
      </c>
    </row>
    <row r="474" spans="1:9" ht="24">
      <c r="A474" s="156">
        <v>464</v>
      </c>
      <c r="B474" s="170" t="s">
        <v>602</v>
      </c>
      <c r="C474" s="171" t="s">
        <v>62</v>
      </c>
      <c r="D474" s="171" t="s">
        <v>603</v>
      </c>
      <c r="E474" s="171"/>
      <c r="F474" s="172">
        <v>1050000</v>
      </c>
      <c r="G474" s="172">
        <v>1050000</v>
      </c>
      <c r="H474" s="172">
        <f>+H475</f>
        <v>1050000</v>
      </c>
      <c r="I474" s="172">
        <f t="shared" si="7"/>
        <v>100</v>
      </c>
    </row>
    <row r="475" spans="1:9" ht="12.75">
      <c r="A475" s="156">
        <v>465</v>
      </c>
      <c r="B475" s="170" t="s">
        <v>527</v>
      </c>
      <c r="C475" s="171" t="s">
        <v>62</v>
      </c>
      <c r="D475" s="171" t="s">
        <v>603</v>
      </c>
      <c r="E475" s="171" t="s">
        <v>528</v>
      </c>
      <c r="F475" s="172">
        <v>1050000</v>
      </c>
      <c r="G475" s="172">
        <v>1050000</v>
      </c>
      <c r="H475" s="172">
        <f>+H476</f>
        <v>1050000</v>
      </c>
      <c r="I475" s="172">
        <f t="shared" si="7"/>
        <v>100</v>
      </c>
    </row>
    <row r="476" spans="1:9" ht="12.75">
      <c r="A476" s="156">
        <v>466</v>
      </c>
      <c r="B476" s="170" t="s">
        <v>533</v>
      </c>
      <c r="C476" s="171" t="s">
        <v>62</v>
      </c>
      <c r="D476" s="171" t="s">
        <v>603</v>
      </c>
      <c r="E476" s="171" t="s">
        <v>534</v>
      </c>
      <c r="F476" s="172">
        <v>1050000</v>
      </c>
      <c r="G476" s="172">
        <v>1050000</v>
      </c>
      <c r="H476" s="172">
        <v>1050000</v>
      </c>
      <c r="I476" s="172">
        <f t="shared" si="7"/>
        <v>100</v>
      </c>
    </row>
    <row r="477" spans="1:9" ht="36">
      <c r="A477" s="156">
        <v>467</v>
      </c>
      <c r="B477" s="170" t="s">
        <v>63</v>
      </c>
      <c r="C477" s="171" t="s">
        <v>64</v>
      </c>
      <c r="D477" s="171"/>
      <c r="E477" s="171"/>
      <c r="F477" s="172">
        <v>200000</v>
      </c>
      <c r="G477" s="172">
        <v>200000</v>
      </c>
      <c r="H477" s="172">
        <f>+H478</f>
        <v>200000</v>
      </c>
      <c r="I477" s="172">
        <f t="shared" si="7"/>
        <v>100</v>
      </c>
    </row>
    <row r="478" spans="1:9" ht="24">
      <c r="A478" s="156">
        <v>468</v>
      </c>
      <c r="B478" s="170" t="s">
        <v>600</v>
      </c>
      <c r="C478" s="171" t="s">
        <v>64</v>
      </c>
      <c r="D478" s="171" t="s">
        <v>601</v>
      </c>
      <c r="E478" s="171"/>
      <c r="F478" s="172">
        <v>200000</v>
      </c>
      <c r="G478" s="172">
        <v>200000</v>
      </c>
      <c r="H478" s="172">
        <f>+H479</f>
        <v>200000</v>
      </c>
      <c r="I478" s="172">
        <f t="shared" si="7"/>
        <v>100</v>
      </c>
    </row>
    <row r="479" spans="1:9" ht="24">
      <c r="A479" s="156">
        <v>469</v>
      </c>
      <c r="B479" s="170" t="s">
        <v>602</v>
      </c>
      <c r="C479" s="171" t="s">
        <v>64</v>
      </c>
      <c r="D479" s="171" t="s">
        <v>603</v>
      </c>
      <c r="E479" s="171"/>
      <c r="F479" s="172">
        <v>200000</v>
      </c>
      <c r="G479" s="172">
        <v>200000</v>
      </c>
      <c r="H479" s="172">
        <f>+H480</f>
        <v>200000</v>
      </c>
      <c r="I479" s="172">
        <f t="shared" si="7"/>
        <v>100</v>
      </c>
    </row>
    <row r="480" spans="1:9" ht="12.75">
      <c r="A480" s="156">
        <v>470</v>
      </c>
      <c r="B480" s="170" t="s">
        <v>527</v>
      </c>
      <c r="C480" s="171" t="s">
        <v>64</v>
      </c>
      <c r="D480" s="171" t="s">
        <v>603</v>
      </c>
      <c r="E480" s="171" t="s">
        <v>528</v>
      </c>
      <c r="F480" s="172">
        <v>200000</v>
      </c>
      <c r="G480" s="172">
        <v>200000</v>
      </c>
      <c r="H480" s="172">
        <f>+H481</f>
        <v>200000</v>
      </c>
      <c r="I480" s="172">
        <f t="shared" si="7"/>
        <v>100</v>
      </c>
    </row>
    <row r="481" spans="1:9" ht="12.75">
      <c r="A481" s="156">
        <v>471</v>
      </c>
      <c r="B481" s="170" t="s">
        <v>533</v>
      </c>
      <c r="C481" s="171" t="s">
        <v>64</v>
      </c>
      <c r="D481" s="171" t="s">
        <v>603</v>
      </c>
      <c r="E481" s="171" t="s">
        <v>534</v>
      </c>
      <c r="F481" s="172">
        <v>200000</v>
      </c>
      <c r="G481" s="172">
        <v>200000</v>
      </c>
      <c r="H481" s="172">
        <v>200000</v>
      </c>
      <c r="I481" s="172">
        <f t="shared" si="7"/>
        <v>100</v>
      </c>
    </row>
    <row r="482" spans="1:9" ht="36">
      <c r="A482" s="156">
        <v>472</v>
      </c>
      <c r="B482" s="170" t="s">
        <v>65</v>
      </c>
      <c r="C482" s="171" t="s">
        <v>66</v>
      </c>
      <c r="D482" s="171"/>
      <c r="E482" s="171"/>
      <c r="F482" s="172">
        <v>500000</v>
      </c>
      <c r="G482" s="172">
        <v>395700</v>
      </c>
      <c r="H482" s="172">
        <f>+H483</f>
        <v>395700</v>
      </c>
      <c r="I482" s="172">
        <f t="shared" si="7"/>
        <v>100</v>
      </c>
    </row>
    <row r="483" spans="1:9" ht="24">
      <c r="A483" s="156">
        <v>473</v>
      </c>
      <c r="B483" s="170" t="s">
        <v>600</v>
      </c>
      <c r="C483" s="171" t="s">
        <v>66</v>
      </c>
      <c r="D483" s="171" t="s">
        <v>601</v>
      </c>
      <c r="E483" s="171"/>
      <c r="F483" s="172">
        <v>500000</v>
      </c>
      <c r="G483" s="172">
        <v>395700</v>
      </c>
      <c r="H483" s="172">
        <f>+H484</f>
        <v>395700</v>
      </c>
      <c r="I483" s="172">
        <f t="shared" si="7"/>
        <v>100</v>
      </c>
    </row>
    <row r="484" spans="1:9" ht="24">
      <c r="A484" s="156">
        <v>474</v>
      </c>
      <c r="B484" s="170" t="s">
        <v>602</v>
      </c>
      <c r="C484" s="171" t="s">
        <v>66</v>
      </c>
      <c r="D484" s="171" t="s">
        <v>603</v>
      </c>
      <c r="E484" s="171"/>
      <c r="F484" s="172">
        <v>500000</v>
      </c>
      <c r="G484" s="172">
        <v>395700</v>
      </c>
      <c r="H484" s="172">
        <f>+H485</f>
        <v>395700</v>
      </c>
      <c r="I484" s="172">
        <f t="shared" si="7"/>
        <v>100</v>
      </c>
    </row>
    <row r="485" spans="1:9" ht="12.75">
      <c r="A485" s="156">
        <v>475</v>
      </c>
      <c r="B485" s="170" t="s">
        <v>527</v>
      </c>
      <c r="C485" s="171" t="s">
        <v>66</v>
      </c>
      <c r="D485" s="171" t="s">
        <v>603</v>
      </c>
      <c r="E485" s="171" t="s">
        <v>528</v>
      </c>
      <c r="F485" s="172">
        <v>500000</v>
      </c>
      <c r="G485" s="172">
        <v>395700</v>
      </c>
      <c r="H485" s="172">
        <f>+H486</f>
        <v>395700</v>
      </c>
      <c r="I485" s="172">
        <f t="shared" si="7"/>
        <v>100</v>
      </c>
    </row>
    <row r="486" spans="1:9" ht="12.75">
      <c r="A486" s="156">
        <v>476</v>
      </c>
      <c r="B486" s="170" t="s">
        <v>533</v>
      </c>
      <c r="C486" s="171" t="s">
        <v>66</v>
      </c>
      <c r="D486" s="171" t="s">
        <v>603</v>
      </c>
      <c r="E486" s="171" t="s">
        <v>534</v>
      </c>
      <c r="F486" s="172">
        <v>500000</v>
      </c>
      <c r="G486" s="172">
        <v>395700</v>
      </c>
      <c r="H486" s="172">
        <v>395700</v>
      </c>
      <c r="I486" s="172">
        <f t="shared" si="7"/>
        <v>100</v>
      </c>
    </row>
    <row r="487" spans="1:9" ht="36">
      <c r="A487" s="156">
        <v>477</v>
      </c>
      <c r="B487" s="170" t="s">
        <v>188</v>
      </c>
      <c r="C487" s="171" t="s">
        <v>189</v>
      </c>
      <c r="D487" s="171"/>
      <c r="E487" s="171"/>
      <c r="F487" s="172">
        <v>821509</v>
      </c>
      <c r="G487" s="172">
        <v>1095575</v>
      </c>
      <c r="H487" s="172">
        <f>+H488</f>
        <v>1095575</v>
      </c>
      <c r="I487" s="172">
        <f t="shared" si="7"/>
        <v>100</v>
      </c>
    </row>
    <row r="488" spans="1:9" ht="24">
      <c r="A488" s="156">
        <v>478</v>
      </c>
      <c r="B488" s="170" t="s">
        <v>600</v>
      </c>
      <c r="C488" s="171" t="s">
        <v>189</v>
      </c>
      <c r="D488" s="171" t="s">
        <v>601</v>
      </c>
      <c r="E488" s="171"/>
      <c r="F488" s="172">
        <v>821509</v>
      </c>
      <c r="G488" s="172">
        <v>1095575</v>
      </c>
      <c r="H488" s="172">
        <f>+H489</f>
        <v>1095575</v>
      </c>
      <c r="I488" s="172">
        <f t="shared" si="7"/>
        <v>100</v>
      </c>
    </row>
    <row r="489" spans="1:9" ht="24">
      <c r="A489" s="156">
        <v>479</v>
      </c>
      <c r="B489" s="170" t="s">
        <v>602</v>
      </c>
      <c r="C489" s="171" t="s">
        <v>189</v>
      </c>
      <c r="D489" s="171" t="s">
        <v>603</v>
      </c>
      <c r="E489" s="171"/>
      <c r="F489" s="172">
        <v>821509</v>
      </c>
      <c r="G489" s="172">
        <v>1095575</v>
      </c>
      <c r="H489" s="172">
        <f>+H490</f>
        <v>1095575</v>
      </c>
      <c r="I489" s="172">
        <f t="shared" si="7"/>
        <v>100</v>
      </c>
    </row>
    <row r="490" spans="1:9" ht="12.75">
      <c r="A490" s="156">
        <v>480</v>
      </c>
      <c r="B490" s="170" t="s">
        <v>527</v>
      </c>
      <c r="C490" s="171" t="s">
        <v>189</v>
      </c>
      <c r="D490" s="171" t="s">
        <v>603</v>
      </c>
      <c r="E490" s="171" t="s">
        <v>528</v>
      </c>
      <c r="F490" s="172">
        <v>821509</v>
      </c>
      <c r="G490" s="172">
        <v>1095575</v>
      </c>
      <c r="H490" s="172">
        <f>+H491</f>
        <v>1095575</v>
      </c>
      <c r="I490" s="172">
        <f t="shared" si="7"/>
        <v>100</v>
      </c>
    </row>
    <row r="491" spans="1:9" ht="12.75">
      <c r="A491" s="156">
        <v>481</v>
      </c>
      <c r="B491" s="170" t="s">
        <v>533</v>
      </c>
      <c r="C491" s="171" t="s">
        <v>189</v>
      </c>
      <c r="D491" s="171" t="s">
        <v>603</v>
      </c>
      <c r="E491" s="171" t="s">
        <v>534</v>
      </c>
      <c r="F491" s="172">
        <v>821509</v>
      </c>
      <c r="G491" s="172">
        <v>1095575</v>
      </c>
      <c r="H491" s="172">
        <v>1095575</v>
      </c>
      <c r="I491" s="172">
        <f t="shared" si="7"/>
        <v>100</v>
      </c>
    </row>
    <row r="492" spans="1:9" ht="36">
      <c r="A492" s="156">
        <v>482</v>
      </c>
      <c r="B492" s="170" t="s">
        <v>67</v>
      </c>
      <c r="C492" s="171" t="s">
        <v>68</v>
      </c>
      <c r="D492" s="171"/>
      <c r="E492" s="171"/>
      <c r="F492" s="172">
        <v>2717407</v>
      </c>
      <c r="G492" s="172">
        <v>869691.18</v>
      </c>
      <c r="H492" s="172">
        <f>+H493</f>
        <v>869691.18</v>
      </c>
      <c r="I492" s="172">
        <f t="shared" si="7"/>
        <v>100</v>
      </c>
    </row>
    <row r="493" spans="1:9" ht="24">
      <c r="A493" s="156">
        <v>483</v>
      </c>
      <c r="B493" s="170" t="s">
        <v>600</v>
      </c>
      <c r="C493" s="171" t="s">
        <v>68</v>
      </c>
      <c r="D493" s="171" t="s">
        <v>601</v>
      </c>
      <c r="E493" s="171"/>
      <c r="F493" s="172">
        <v>2717407</v>
      </c>
      <c r="G493" s="172">
        <v>869691.18</v>
      </c>
      <c r="H493" s="172">
        <f>+H494</f>
        <v>869691.18</v>
      </c>
      <c r="I493" s="172">
        <f aca="true" t="shared" si="8" ref="I493:I544">+H493/G493*100</f>
        <v>100</v>
      </c>
    </row>
    <row r="494" spans="1:9" ht="24">
      <c r="A494" s="156">
        <v>484</v>
      </c>
      <c r="B494" s="170" t="s">
        <v>602</v>
      </c>
      <c r="C494" s="171" t="s">
        <v>68</v>
      </c>
      <c r="D494" s="171" t="s">
        <v>603</v>
      </c>
      <c r="E494" s="171"/>
      <c r="F494" s="172">
        <v>2717407</v>
      </c>
      <c r="G494" s="172">
        <v>869691.18</v>
      </c>
      <c r="H494" s="172">
        <f>+H495</f>
        <v>869691.18</v>
      </c>
      <c r="I494" s="172">
        <f t="shared" si="8"/>
        <v>100</v>
      </c>
    </row>
    <row r="495" spans="1:9" ht="12.75">
      <c r="A495" s="156">
        <v>485</v>
      </c>
      <c r="B495" s="170" t="s">
        <v>527</v>
      </c>
      <c r="C495" s="171" t="s">
        <v>68</v>
      </c>
      <c r="D495" s="171" t="s">
        <v>603</v>
      </c>
      <c r="E495" s="171" t="s">
        <v>528</v>
      </c>
      <c r="F495" s="172">
        <v>2717407</v>
      </c>
      <c r="G495" s="172">
        <v>869691.18</v>
      </c>
      <c r="H495" s="172">
        <f>+H496</f>
        <v>869691.18</v>
      </c>
      <c r="I495" s="172">
        <f t="shared" si="8"/>
        <v>100</v>
      </c>
    </row>
    <row r="496" spans="1:9" ht="12.75">
      <c r="A496" s="156">
        <v>486</v>
      </c>
      <c r="B496" s="170" t="s">
        <v>533</v>
      </c>
      <c r="C496" s="171" t="s">
        <v>68</v>
      </c>
      <c r="D496" s="171" t="s">
        <v>603</v>
      </c>
      <c r="E496" s="171" t="s">
        <v>534</v>
      </c>
      <c r="F496" s="172">
        <v>2717407</v>
      </c>
      <c r="G496" s="172">
        <v>869691.18</v>
      </c>
      <c r="H496" s="172">
        <v>869691.18</v>
      </c>
      <c r="I496" s="172">
        <f t="shared" si="8"/>
        <v>100</v>
      </c>
    </row>
    <row r="497" spans="1:9" ht="36">
      <c r="A497" s="156">
        <v>487</v>
      </c>
      <c r="B497" s="170" t="s">
        <v>77</v>
      </c>
      <c r="C497" s="171" t="s">
        <v>78</v>
      </c>
      <c r="D497" s="171"/>
      <c r="E497" s="171"/>
      <c r="F497" s="172">
        <v>0</v>
      </c>
      <c r="G497" s="172">
        <v>135000</v>
      </c>
      <c r="H497" s="172">
        <f>+H498</f>
        <v>135000</v>
      </c>
      <c r="I497" s="172">
        <f t="shared" si="8"/>
        <v>100</v>
      </c>
    </row>
    <row r="498" spans="1:9" ht="24">
      <c r="A498" s="156">
        <v>488</v>
      </c>
      <c r="B498" s="170" t="s">
        <v>600</v>
      </c>
      <c r="C498" s="171" t="s">
        <v>78</v>
      </c>
      <c r="D498" s="171" t="s">
        <v>601</v>
      </c>
      <c r="E498" s="171"/>
      <c r="F498" s="172">
        <v>0</v>
      </c>
      <c r="G498" s="172">
        <v>135000</v>
      </c>
      <c r="H498" s="172">
        <f>+H499</f>
        <v>135000</v>
      </c>
      <c r="I498" s="172">
        <f t="shared" si="8"/>
        <v>100</v>
      </c>
    </row>
    <row r="499" spans="1:9" ht="24">
      <c r="A499" s="156">
        <v>489</v>
      </c>
      <c r="B499" s="170" t="s">
        <v>602</v>
      </c>
      <c r="C499" s="171" t="s">
        <v>78</v>
      </c>
      <c r="D499" s="171" t="s">
        <v>603</v>
      </c>
      <c r="E499" s="171"/>
      <c r="F499" s="172">
        <v>0</v>
      </c>
      <c r="G499" s="172">
        <v>135000</v>
      </c>
      <c r="H499" s="172">
        <f>+H500</f>
        <v>135000</v>
      </c>
      <c r="I499" s="172">
        <f t="shared" si="8"/>
        <v>100</v>
      </c>
    </row>
    <row r="500" spans="1:9" ht="12.75">
      <c r="A500" s="156">
        <v>490</v>
      </c>
      <c r="B500" s="170" t="s">
        <v>547</v>
      </c>
      <c r="C500" s="171" t="s">
        <v>78</v>
      </c>
      <c r="D500" s="171" t="s">
        <v>603</v>
      </c>
      <c r="E500" s="171" t="s">
        <v>548</v>
      </c>
      <c r="F500" s="172">
        <v>0</v>
      </c>
      <c r="G500" s="172">
        <v>135000</v>
      </c>
      <c r="H500" s="172">
        <f>+H501</f>
        <v>135000</v>
      </c>
      <c r="I500" s="172">
        <f t="shared" si="8"/>
        <v>100</v>
      </c>
    </row>
    <row r="501" spans="1:9" ht="12.75">
      <c r="A501" s="156">
        <v>491</v>
      </c>
      <c r="B501" s="170" t="s">
        <v>549</v>
      </c>
      <c r="C501" s="171" t="s">
        <v>78</v>
      </c>
      <c r="D501" s="171" t="s">
        <v>603</v>
      </c>
      <c r="E501" s="171" t="s">
        <v>550</v>
      </c>
      <c r="F501" s="172">
        <v>0</v>
      </c>
      <c r="G501" s="172">
        <v>135000</v>
      </c>
      <c r="H501" s="172">
        <v>135000</v>
      </c>
      <c r="I501" s="172">
        <f t="shared" si="8"/>
        <v>100</v>
      </c>
    </row>
    <row r="502" spans="1:9" ht="48">
      <c r="A502" s="156">
        <v>492</v>
      </c>
      <c r="B502" s="170" t="s">
        <v>69</v>
      </c>
      <c r="C502" s="171" t="s">
        <v>70</v>
      </c>
      <c r="D502" s="171"/>
      <c r="E502" s="171"/>
      <c r="F502" s="172">
        <v>21000</v>
      </c>
      <c r="G502" s="172">
        <v>14246.17</v>
      </c>
      <c r="H502" s="172">
        <f>+H503+H507</f>
        <v>14246.17</v>
      </c>
      <c r="I502" s="172">
        <f t="shared" si="8"/>
        <v>100</v>
      </c>
    </row>
    <row r="503" spans="1:9" ht="24">
      <c r="A503" s="156">
        <v>493</v>
      </c>
      <c r="B503" s="170" t="s">
        <v>600</v>
      </c>
      <c r="C503" s="171" t="s">
        <v>70</v>
      </c>
      <c r="D503" s="171" t="s">
        <v>601</v>
      </c>
      <c r="E503" s="171"/>
      <c r="F503" s="172">
        <v>21000</v>
      </c>
      <c r="G503" s="172">
        <v>0</v>
      </c>
      <c r="H503" s="172">
        <f>+H504</f>
        <v>0</v>
      </c>
      <c r="I503" s="172">
        <v>0</v>
      </c>
    </row>
    <row r="504" spans="1:9" ht="24">
      <c r="A504" s="156">
        <v>494</v>
      </c>
      <c r="B504" s="170" t="s">
        <v>602</v>
      </c>
      <c r="C504" s="171" t="s">
        <v>70</v>
      </c>
      <c r="D504" s="171" t="s">
        <v>603</v>
      </c>
      <c r="E504" s="171"/>
      <c r="F504" s="172">
        <v>21000</v>
      </c>
      <c r="G504" s="172">
        <v>0</v>
      </c>
      <c r="H504" s="172">
        <f>+H505</f>
        <v>0</v>
      </c>
      <c r="I504" s="172">
        <v>0</v>
      </c>
    </row>
    <row r="505" spans="1:9" ht="12.75">
      <c r="A505" s="156">
        <v>495</v>
      </c>
      <c r="B505" s="170" t="s">
        <v>527</v>
      </c>
      <c r="C505" s="171" t="s">
        <v>70</v>
      </c>
      <c r="D505" s="171" t="s">
        <v>603</v>
      </c>
      <c r="E505" s="171" t="s">
        <v>528</v>
      </c>
      <c r="F505" s="172">
        <v>21000</v>
      </c>
      <c r="G505" s="172">
        <v>0</v>
      </c>
      <c r="H505" s="172">
        <f>+H506</f>
        <v>0</v>
      </c>
      <c r="I505" s="172">
        <v>0</v>
      </c>
    </row>
    <row r="506" spans="1:9" ht="12.75">
      <c r="A506" s="156">
        <v>496</v>
      </c>
      <c r="B506" s="170" t="s">
        <v>533</v>
      </c>
      <c r="C506" s="171" t="s">
        <v>70</v>
      </c>
      <c r="D506" s="171" t="s">
        <v>603</v>
      </c>
      <c r="E506" s="171" t="s">
        <v>534</v>
      </c>
      <c r="F506" s="172">
        <v>21000</v>
      </c>
      <c r="G506" s="172">
        <v>0</v>
      </c>
      <c r="H506" s="172"/>
      <c r="I506" s="172">
        <v>0</v>
      </c>
    </row>
    <row r="507" spans="1:9" ht="24">
      <c r="A507" s="156">
        <v>497</v>
      </c>
      <c r="B507" s="170" t="s">
        <v>432</v>
      </c>
      <c r="C507" s="171" t="s">
        <v>70</v>
      </c>
      <c r="D507" s="171" t="s">
        <v>433</v>
      </c>
      <c r="E507" s="171"/>
      <c r="F507" s="172">
        <v>0</v>
      </c>
      <c r="G507" s="172">
        <v>14246.17</v>
      </c>
      <c r="H507" s="172">
        <f>+H508</f>
        <v>14246.17</v>
      </c>
      <c r="I507" s="172">
        <f t="shared" si="8"/>
        <v>100</v>
      </c>
    </row>
    <row r="508" spans="1:9" ht="12.75">
      <c r="A508" s="156">
        <v>498</v>
      </c>
      <c r="B508" s="170" t="s">
        <v>434</v>
      </c>
      <c r="C508" s="171" t="s">
        <v>70</v>
      </c>
      <c r="D508" s="171" t="s">
        <v>892</v>
      </c>
      <c r="E508" s="171"/>
      <c r="F508" s="172">
        <v>0</v>
      </c>
      <c r="G508" s="172">
        <v>14246.17</v>
      </c>
      <c r="H508" s="172">
        <f>+H509</f>
        <v>14246.17</v>
      </c>
      <c r="I508" s="172">
        <f t="shared" si="8"/>
        <v>100</v>
      </c>
    </row>
    <row r="509" spans="1:9" ht="12.75">
      <c r="A509" s="156">
        <v>499</v>
      </c>
      <c r="B509" s="170" t="s">
        <v>527</v>
      </c>
      <c r="C509" s="171" t="s">
        <v>70</v>
      </c>
      <c r="D509" s="171" t="s">
        <v>892</v>
      </c>
      <c r="E509" s="171" t="s">
        <v>528</v>
      </c>
      <c r="F509" s="172">
        <v>0</v>
      </c>
      <c r="G509" s="172">
        <v>14246.17</v>
      </c>
      <c r="H509" s="172">
        <f>+H510</f>
        <v>14246.17</v>
      </c>
      <c r="I509" s="172">
        <f t="shared" si="8"/>
        <v>100</v>
      </c>
    </row>
    <row r="510" spans="1:9" ht="12.75">
      <c r="A510" s="156">
        <v>500</v>
      </c>
      <c r="B510" s="170" t="s">
        <v>533</v>
      </c>
      <c r="C510" s="171" t="s">
        <v>70</v>
      </c>
      <c r="D510" s="171" t="s">
        <v>892</v>
      </c>
      <c r="E510" s="171" t="s">
        <v>534</v>
      </c>
      <c r="F510" s="172">
        <v>0</v>
      </c>
      <c r="G510" s="172">
        <v>14246.17</v>
      </c>
      <c r="H510" s="172">
        <v>14246.17</v>
      </c>
      <c r="I510" s="172">
        <f t="shared" si="8"/>
        <v>100</v>
      </c>
    </row>
    <row r="511" spans="1:9" ht="24">
      <c r="A511" s="156">
        <v>501</v>
      </c>
      <c r="B511" s="170" t="s">
        <v>182</v>
      </c>
      <c r="C511" s="171" t="s">
        <v>183</v>
      </c>
      <c r="D511" s="171"/>
      <c r="E511" s="171"/>
      <c r="F511" s="172">
        <v>27648217.42</v>
      </c>
      <c r="G511" s="172">
        <v>25324475.28</v>
      </c>
      <c r="H511" s="172">
        <f>+H512+H520+H525+H530+H535+H540+H552+H560+H565+H570+H575+H580</f>
        <v>24902697.39</v>
      </c>
      <c r="I511" s="172">
        <f t="shared" si="8"/>
        <v>98.33450491930587</v>
      </c>
    </row>
    <row r="512" spans="1:9" ht="60">
      <c r="A512" s="156">
        <v>502</v>
      </c>
      <c r="B512" s="173" t="s">
        <v>190</v>
      </c>
      <c r="C512" s="171" t="s">
        <v>191</v>
      </c>
      <c r="D512" s="171"/>
      <c r="E512" s="171"/>
      <c r="F512" s="172">
        <v>323536</v>
      </c>
      <c r="G512" s="172">
        <v>287564.14</v>
      </c>
      <c r="H512" s="172">
        <f>+H513</f>
        <v>231281.64</v>
      </c>
      <c r="I512" s="172">
        <f t="shared" si="8"/>
        <v>80.42784472361541</v>
      </c>
    </row>
    <row r="513" spans="1:9" ht="48">
      <c r="A513" s="156">
        <v>503</v>
      </c>
      <c r="B513" s="170" t="s">
        <v>593</v>
      </c>
      <c r="C513" s="171" t="s">
        <v>191</v>
      </c>
      <c r="D513" s="171" t="s">
        <v>1174</v>
      </c>
      <c r="E513" s="171"/>
      <c r="F513" s="172">
        <v>323536</v>
      </c>
      <c r="G513" s="172">
        <v>287564.14</v>
      </c>
      <c r="H513" s="172">
        <f>+H514+H517</f>
        <v>231281.64</v>
      </c>
      <c r="I513" s="172">
        <f t="shared" si="8"/>
        <v>80.42784472361541</v>
      </c>
    </row>
    <row r="514" spans="1:9" ht="12.75">
      <c r="A514" s="156">
        <v>504</v>
      </c>
      <c r="B514" s="170" t="s">
        <v>688</v>
      </c>
      <c r="C514" s="171" t="s">
        <v>191</v>
      </c>
      <c r="D514" s="171" t="s">
        <v>1446</v>
      </c>
      <c r="E514" s="171"/>
      <c r="F514" s="172">
        <v>46700</v>
      </c>
      <c r="G514" s="172">
        <v>287564.14</v>
      </c>
      <c r="H514" s="172">
        <f>+H515</f>
        <v>231281.64</v>
      </c>
      <c r="I514" s="172">
        <f t="shared" si="8"/>
        <v>80.42784472361541</v>
      </c>
    </row>
    <row r="515" spans="1:9" ht="12.75">
      <c r="A515" s="156">
        <v>505</v>
      </c>
      <c r="B515" s="170" t="s">
        <v>527</v>
      </c>
      <c r="C515" s="171" t="s">
        <v>191</v>
      </c>
      <c r="D515" s="171" t="s">
        <v>1446</v>
      </c>
      <c r="E515" s="171" t="s">
        <v>528</v>
      </c>
      <c r="F515" s="172">
        <v>46700</v>
      </c>
      <c r="G515" s="172">
        <v>287564.14</v>
      </c>
      <c r="H515" s="172">
        <f>+H516</f>
        <v>231281.64</v>
      </c>
      <c r="I515" s="172">
        <f t="shared" si="8"/>
        <v>80.42784472361541</v>
      </c>
    </row>
    <row r="516" spans="1:9" ht="12.75">
      <c r="A516" s="156">
        <v>506</v>
      </c>
      <c r="B516" s="170" t="s">
        <v>535</v>
      </c>
      <c r="C516" s="171" t="s">
        <v>191</v>
      </c>
      <c r="D516" s="171" t="s">
        <v>1446</v>
      </c>
      <c r="E516" s="171" t="s">
        <v>536</v>
      </c>
      <c r="F516" s="172">
        <v>46700</v>
      </c>
      <c r="G516" s="172">
        <v>287564.14</v>
      </c>
      <c r="H516" s="172">
        <v>231281.64</v>
      </c>
      <c r="I516" s="172">
        <f t="shared" si="8"/>
        <v>80.42784472361541</v>
      </c>
    </row>
    <row r="517" spans="1:9" ht="24">
      <c r="A517" s="156">
        <v>507</v>
      </c>
      <c r="B517" s="170" t="s">
        <v>594</v>
      </c>
      <c r="C517" s="171" t="s">
        <v>191</v>
      </c>
      <c r="D517" s="171" t="s">
        <v>854</v>
      </c>
      <c r="E517" s="171"/>
      <c r="F517" s="172">
        <v>276836</v>
      </c>
      <c r="G517" s="172">
        <v>0</v>
      </c>
      <c r="H517" s="172">
        <f>+H518</f>
        <v>0</v>
      </c>
      <c r="I517" s="172">
        <v>0</v>
      </c>
    </row>
    <row r="518" spans="1:9" ht="12.75">
      <c r="A518" s="156">
        <v>508</v>
      </c>
      <c r="B518" s="170" t="s">
        <v>527</v>
      </c>
      <c r="C518" s="171" t="s">
        <v>191</v>
      </c>
      <c r="D518" s="171" t="s">
        <v>854</v>
      </c>
      <c r="E518" s="171" t="s">
        <v>528</v>
      </c>
      <c r="F518" s="172">
        <v>276836</v>
      </c>
      <c r="G518" s="172">
        <v>0</v>
      </c>
      <c r="H518" s="172">
        <f>+H519</f>
        <v>0</v>
      </c>
      <c r="I518" s="172">
        <v>0</v>
      </c>
    </row>
    <row r="519" spans="1:9" ht="12.75">
      <c r="A519" s="156">
        <v>509</v>
      </c>
      <c r="B519" s="170" t="s">
        <v>535</v>
      </c>
      <c r="C519" s="171" t="s">
        <v>191</v>
      </c>
      <c r="D519" s="171" t="s">
        <v>854</v>
      </c>
      <c r="E519" s="171" t="s">
        <v>536</v>
      </c>
      <c r="F519" s="172">
        <v>276836</v>
      </c>
      <c r="G519" s="172">
        <v>0</v>
      </c>
      <c r="H519" s="172">
        <v>0</v>
      </c>
      <c r="I519" s="172">
        <v>0</v>
      </c>
    </row>
    <row r="520" spans="1:9" ht="60">
      <c r="A520" s="156">
        <v>510</v>
      </c>
      <c r="B520" s="173" t="s">
        <v>192</v>
      </c>
      <c r="C520" s="171" t="s">
        <v>193</v>
      </c>
      <c r="D520" s="171"/>
      <c r="E520" s="171"/>
      <c r="F520" s="172">
        <v>0</v>
      </c>
      <c r="G520" s="172">
        <v>22873.02</v>
      </c>
      <c r="H520" s="172">
        <f>+H521</f>
        <v>21377.42</v>
      </c>
      <c r="I520" s="172">
        <f t="shared" si="8"/>
        <v>93.46129195007916</v>
      </c>
    </row>
    <row r="521" spans="1:9" ht="48">
      <c r="A521" s="156">
        <v>511</v>
      </c>
      <c r="B521" s="170" t="s">
        <v>593</v>
      </c>
      <c r="C521" s="171" t="s">
        <v>193</v>
      </c>
      <c r="D521" s="171" t="s">
        <v>1174</v>
      </c>
      <c r="E521" s="171"/>
      <c r="F521" s="172">
        <v>0</v>
      </c>
      <c r="G521" s="172">
        <v>22873.02</v>
      </c>
      <c r="H521" s="172">
        <f>+H522</f>
        <v>21377.42</v>
      </c>
      <c r="I521" s="172">
        <f t="shared" si="8"/>
        <v>93.46129195007916</v>
      </c>
    </row>
    <row r="522" spans="1:9" ht="12.75">
      <c r="A522" s="156">
        <v>512</v>
      </c>
      <c r="B522" s="170" t="s">
        <v>688</v>
      </c>
      <c r="C522" s="171" t="s">
        <v>193</v>
      </c>
      <c r="D522" s="171" t="s">
        <v>1446</v>
      </c>
      <c r="E522" s="171"/>
      <c r="F522" s="172">
        <v>0</v>
      </c>
      <c r="G522" s="172">
        <v>22873.02</v>
      </c>
      <c r="H522" s="172">
        <f>+H523</f>
        <v>21377.42</v>
      </c>
      <c r="I522" s="172">
        <f t="shared" si="8"/>
        <v>93.46129195007916</v>
      </c>
    </row>
    <row r="523" spans="1:9" ht="12.75">
      <c r="A523" s="156">
        <v>513</v>
      </c>
      <c r="B523" s="170" t="s">
        <v>527</v>
      </c>
      <c r="C523" s="171" t="s">
        <v>193</v>
      </c>
      <c r="D523" s="171" t="s">
        <v>1446</v>
      </c>
      <c r="E523" s="171" t="s">
        <v>528</v>
      </c>
      <c r="F523" s="172">
        <v>0</v>
      </c>
      <c r="G523" s="172">
        <v>22873.02</v>
      </c>
      <c r="H523" s="172">
        <f>+H524</f>
        <v>21377.42</v>
      </c>
      <c r="I523" s="172">
        <f t="shared" si="8"/>
        <v>93.46129195007916</v>
      </c>
    </row>
    <row r="524" spans="1:9" ht="12.75">
      <c r="A524" s="156">
        <v>514</v>
      </c>
      <c r="B524" s="170" t="s">
        <v>535</v>
      </c>
      <c r="C524" s="171" t="s">
        <v>193</v>
      </c>
      <c r="D524" s="171" t="s">
        <v>1446</v>
      </c>
      <c r="E524" s="171" t="s">
        <v>536</v>
      </c>
      <c r="F524" s="172">
        <v>0</v>
      </c>
      <c r="G524" s="172">
        <v>22873.02</v>
      </c>
      <c r="H524" s="172">
        <v>21377.42</v>
      </c>
      <c r="I524" s="172">
        <f t="shared" si="8"/>
        <v>93.46129195007916</v>
      </c>
    </row>
    <row r="525" spans="1:9" ht="36">
      <c r="A525" s="156">
        <v>515</v>
      </c>
      <c r="B525" s="170" t="s">
        <v>71</v>
      </c>
      <c r="C525" s="171" t="s">
        <v>72</v>
      </c>
      <c r="D525" s="171"/>
      <c r="E525" s="171"/>
      <c r="F525" s="172">
        <v>0</v>
      </c>
      <c r="G525" s="172">
        <v>495521.18</v>
      </c>
      <c r="H525" s="172">
        <f>+H526</f>
        <v>495521.18</v>
      </c>
      <c r="I525" s="172">
        <f t="shared" si="8"/>
        <v>100</v>
      </c>
    </row>
    <row r="526" spans="1:9" ht="48">
      <c r="A526" s="156">
        <v>516</v>
      </c>
      <c r="B526" s="170" t="s">
        <v>593</v>
      </c>
      <c r="C526" s="171" t="s">
        <v>72</v>
      </c>
      <c r="D526" s="171" t="s">
        <v>1174</v>
      </c>
      <c r="E526" s="171"/>
      <c r="F526" s="172">
        <v>0</v>
      </c>
      <c r="G526" s="172">
        <v>495521.18</v>
      </c>
      <c r="H526" s="172">
        <f>+H527</f>
        <v>495521.18</v>
      </c>
      <c r="I526" s="172">
        <f t="shared" si="8"/>
        <v>100</v>
      </c>
    </row>
    <row r="527" spans="1:9" ht="12.75">
      <c r="A527" s="156">
        <v>517</v>
      </c>
      <c r="B527" s="170" t="s">
        <v>688</v>
      </c>
      <c r="C527" s="171" t="s">
        <v>72</v>
      </c>
      <c r="D527" s="171" t="s">
        <v>1446</v>
      </c>
      <c r="E527" s="171"/>
      <c r="F527" s="172">
        <v>0</v>
      </c>
      <c r="G527" s="172">
        <v>495521.18</v>
      </c>
      <c r="H527" s="172">
        <f>+H528</f>
        <v>495521.18</v>
      </c>
      <c r="I527" s="172">
        <f t="shared" si="8"/>
        <v>100</v>
      </c>
    </row>
    <row r="528" spans="1:9" ht="12.75">
      <c r="A528" s="156">
        <v>518</v>
      </c>
      <c r="B528" s="170" t="s">
        <v>527</v>
      </c>
      <c r="C528" s="171" t="s">
        <v>72</v>
      </c>
      <c r="D528" s="171" t="s">
        <v>1446</v>
      </c>
      <c r="E528" s="171" t="s">
        <v>528</v>
      </c>
      <c r="F528" s="172">
        <v>0</v>
      </c>
      <c r="G528" s="172">
        <v>495521.18</v>
      </c>
      <c r="H528" s="172">
        <f>+H529</f>
        <v>495521.18</v>
      </c>
      <c r="I528" s="172">
        <f t="shared" si="8"/>
        <v>100</v>
      </c>
    </row>
    <row r="529" spans="1:9" ht="12.75">
      <c r="A529" s="156">
        <v>519</v>
      </c>
      <c r="B529" s="170" t="s">
        <v>535</v>
      </c>
      <c r="C529" s="171" t="s">
        <v>72</v>
      </c>
      <c r="D529" s="171" t="s">
        <v>1446</v>
      </c>
      <c r="E529" s="171" t="s">
        <v>536</v>
      </c>
      <c r="F529" s="172">
        <v>0</v>
      </c>
      <c r="G529" s="172">
        <v>495521.18</v>
      </c>
      <c r="H529" s="172">
        <v>495521.18</v>
      </c>
      <c r="I529" s="172">
        <f t="shared" si="8"/>
        <v>100</v>
      </c>
    </row>
    <row r="530" spans="1:9" ht="36">
      <c r="A530" s="156">
        <v>520</v>
      </c>
      <c r="B530" s="170" t="s">
        <v>47</v>
      </c>
      <c r="C530" s="171" t="s">
        <v>48</v>
      </c>
      <c r="D530" s="171"/>
      <c r="E530" s="171"/>
      <c r="F530" s="172">
        <v>10793700</v>
      </c>
      <c r="G530" s="172">
        <v>2087866</v>
      </c>
      <c r="H530" s="172">
        <f>+H531</f>
        <v>2025712.06</v>
      </c>
      <c r="I530" s="172">
        <f t="shared" si="8"/>
        <v>97.02308768857772</v>
      </c>
    </row>
    <row r="531" spans="1:9" ht="12.75">
      <c r="A531" s="156">
        <v>521</v>
      </c>
      <c r="B531" s="170" t="s">
        <v>606</v>
      </c>
      <c r="C531" s="171" t="s">
        <v>48</v>
      </c>
      <c r="D531" s="171" t="s">
        <v>1131</v>
      </c>
      <c r="E531" s="171"/>
      <c r="F531" s="172">
        <v>10793700</v>
      </c>
      <c r="G531" s="172">
        <v>2087866</v>
      </c>
      <c r="H531" s="172">
        <f>+H532</f>
        <v>2025712.06</v>
      </c>
      <c r="I531" s="172">
        <f t="shared" si="8"/>
        <v>97.02308768857772</v>
      </c>
    </row>
    <row r="532" spans="1:9" ht="36">
      <c r="A532" s="156">
        <v>522</v>
      </c>
      <c r="B532" s="170" t="s">
        <v>657</v>
      </c>
      <c r="C532" s="171" t="s">
        <v>48</v>
      </c>
      <c r="D532" s="171" t="s">
        <v>1132</v>
      </c>
      <c r="E532" s="171"/>
      <c r="F532" s="172">
        <v>10793700</v>
      </c>
      <c r="G532" s="172">
        <v>2087866</v>
      </c>
      <c r="H532" s="172">
        <f>+H533</f>
        <v>2025712.06</v>
      </c>
      <c r="I532" s="172">
        <f t="shared" si="8"/>
        <v>97.02308768857772</v>
      </c>
    </row>
    <row r="533" spans="1:9" ht="12.75">
      <c r="A533" s="156">
        <v>523</v>
      </c>
      <c r="B533" s="170" t="s">
        <v>527</v>
      </c>
      <c r="C533" s="171" t="s">
        <v>48</v>
      </c>
      <c r="D533" s="171" t="s">
        <v>1132</v>
      </c>
      <c r="E533" s="171" t="s">
        <v>528</v>
      </c>
      <c r="F533" s="172">
        <v>10793700</v>
      </c>
      <c r="G533" s="172">
        <v>2087866</v>
      </c>
      <c r="H533" s="172">
        <f>+H534</f>
        <v>2025712.06</v>
      </c>
      <c r="I533" s="172">
        <f t="shared" si="8"/>
        <v>97.02308768857772</v>
      </c>
    </row>
    <row r="534" spans="1:9" ht="12.75">
      <c r="A534" s="156">
        <v>524</v>
      </c>
      <c r="B534" s="170" t="s">
        <v>531</v>
      </c>
      <c r="C534" s="171" t="s">
        <v>48</v>
      </c>
      <c r="D534" s="171" t="s">
        <v>1132</v>
      </c>
      <c r="E534" s="171" t="s">
        <v>532</v>
      </c>
      <c r="F534" s="172">
        <v>10793700</v>
      </c>
      <c r="G534" s="172">
        <v>2087866</v>
      </c>
      <c r="H534" s="172">
        <v>2025712.06</v>
      </c>
      <c r="I534" s="172">
        <f t="shared" si="8"/>
        <v>97.02308768857772</v>
      </c>
    </row>
    <row r="535" spans="1:9" ht="108">
      <c r="A535" s="156">
        <v>525</v>
      </c>
      <c r="B535" s="173" t="s">
        <v>73</v>
      </c>
      <c r="C535" s="171" t="s">
        <v>74</v>
      </c>
      <c r="D535" s="171"/>
      <c r="E535" s="171"/>
      <c r="F535" s="172">
        <v>0</v>
      </c>
      <c r="G535" s="172">
        <v>6700000</v>
      </c>
      <c r="H535" s="172">
        <f>+H536</f>
        <v>6700000</v>
      </c>
      <c r="I535" s="172">
        <f t="shared" si="8"/>
        <v>100</v>
      </c>
    </row>
    <row r="536" spans="1:9" ht="24">
      <c r="A536" s="156">
        <v>526</v>
      </c>
      <c r="B536" s="170" t="s">
        <v>600</v>
      </c>
      <c r="C536" s="171" t="s">
        <v>74</v>
      </c>
      <c r="D536" s="171" t="s">
        <v>601</v>
      </c>
      <c r="E536" s="171"/>
      <c r="F536" s="172">
        <v>0</v>
      </c>
      <c r="G536" s="172">
        <v>6700000</v>
      </c>
      <c r="H536" s="172">
        <f>+H537</f>
        <v>6700000</v>
      </c>
      <c r="I536" s="172">
        <f t="shared" si="8"/>
        <v>100</v>
      </c>
    </row>
    <row r="537" spans="1:9" ht="24">
      <c r="A537" s="156">
        <v>527</v>
      </c>
      <c r="B537" s="170" t="s">
        <v>602</v>
      </c>
      <c r="C537" s="171" t="s">
        <v>74</v>
      </c>
      <c r="D537" s="171" t="s">
        <v>603</v>
      </c>
      <c r="E537" s="171"/>
      <c r="F537" s="172">
        <v>0</v>
      </c>
      <c r="G537" s="172">
        <v>6700000</v>
      </c>
      <c r="H537" s="172">
        <f>+H538</f>
        <v>6700000</v>
      </c>
      <c r="I537" s="172">
        <f t="shared" si="8"/>
        <v>100</v>
      </c>
    </row>
    <row r="538" spans="1:9" ht="12.75">
      <c r="A538" s="156">
        <v>528</v>
      </c>
      <c r="B538" s="170" t="s">
        <v>527</v>
      </c>
      <c r="C538" s="171" t="s">
        <v>74</v>
      </c>
      <c r="D538" s="171" t="s">
        <v>603</v>
      </c>
      <c r="E538" s="171" t="s">
        <v>528</v>
      </c>
      <c r="F538" s="172">
        <v>0</v>
      </c>
      <c r="G538" s="172">
        <v>6700000</v>
      </c>
      <c r="H538" s="172">
        <f>+H539</f>
        <v>6700000</v>
      </c>
      <c r="I538" s="172">
        <f t="shared" si="8"/>
        <v>100</v>
      </c>
    </row>
    <row r="539" spans="1:9" ht="12.75">
      <c r="A539" s="156">
        <v>529</v>
      </c>
      <c r="B539" s="170" t="s">
        <v>535</v>
      </c>
      <c r="C539" s="171" t="s">
        <v>74</v>
      </c>
      <c r="D539" s="171" t="s">
        <v>603</v>
      </c>
      <c r="E539" s="171" t="s">
        <v>536</v>
      </c>
      <c r="F539" s="172">
        <v>0</v>
      </c>
      <c r="G539" s="172">
        <v>6700000</v>
      </c>
      <c r="H539" s="172">
        <v>6700000</v>
      </c>
      <c r="I539" s="172">
        <f t="shared" si="8"/>
        <v>100</v>
      </c>
    </row>
    <row r="540" spans="1:9" ht="48">
      <c r="A540" s="156">
        <v>530</v>
      </c>
      <c r="B540" s="170" t="s">
        <v>194</v>
      </c>
      <c r="C540" s="171" t="s">
        <v>195</v>
      </c>
      <c r="D540" s="171"/>
      <c r="E540" s="171"/>
      <c r="F540" s="172">
        <v>11300051.42</v>
      </c>
      <c r="G540" s="172">
        <v>10731561.07</v>
      </c>
      <c r="H540" s="172">
        <f>+H541+H548</f>
        <v>10503262.55</v>
      </c>
      <c r="I540" s="172">
        <f t="shared" si="8"/>
        <v>97.87264389112777</v>
      </c>
    </row>
    <row r="541" spans="1:9" ht="48">
      <c r="A541" s="156">
        <v>531</v>
      </c>
      <c r="B541" s="170" t="s">
        <v>593</v>
      </c>
      <c r="C541" s="171" t="s">
        <v>195</v>
      </c>
      <c r="D541" s="171" t="s">
        <v>1174</v>
      </c>
      <c r="E541" s="171"/>
      <c r="F541" s="172">
        <v>9243604.85</v>
      </c>
      <c r="G541" s="172">
        <v>8921403.92</v>
      </c>
      <c r="H541" s="172">
        <f>+H542</f>
        <v>8778371.38</v>
      </c>
      <c r="I541" s="172">
        <f t="shared" si="8"/>
        <v>98.39674852430626</v>
      </c>
    </row>
    <row r="542" spans="1:9" ht="12.75">
      <c r="A542" s="156">
        <v>532</v>
      </c>
      <c r="B542" s="170" t="s">
        <v>688</v>
      </c>
      <c r="C542" s="171" t="s">
        <v>195</v>
      </c>
      <c r="D542" s="171" t="s">
        <v>1446</v>
      </c>
      <c r="E542" s="171"/>
      <c r="F542" s="172">
        <v>8659991</v>
      </c>
      <c r="G542" s="172">
        <v>8921403.92</v>
      </c>
      <c r="H542" s="172">
        <f>+H543</f>
        <v>8778371.38</v>
      </c>
      <c r="I542" s="172">
        <f t="shared" si="8"/>
        <v>98.39674852430626</v>
      </c>
    </row>
    <row r="543" spans="1:9" ht="12.75">
      <c r="A543" s="156">
        <v>533</v>
      </c>
      <c r="B543" s="170" t="s">
        <v>527</v>
      </c>
      <c r="C543" s="171" t="s">
        <v>195</v>
      </c>
      <c r="D543" s="171" t="s">
        <v>1446</v>
      </c>
      <c r="E543" s="171" t="s">
        <v>528</v>
      </c>
      <c r="F543" s="172">
        <v>8659991</v>
      </c>
      <c r="G543" s="172">
        <v>8921403.92</v>
      </c>
      <c r="H543" s="172">
        <f>+H544</f>
        <v>8778371.38</v>
      </c>
      <c r="I543" s="172">
        <f t="shared" si="8"/>
        <v>98.39674852430626</v>
      </c>
    </row>
    <row r="544" spans="1:9" ht="12.75">
      <c r="A544" s="156">
        <v>534</v>
      </c>
      <c r="B544" s="170" t="s">
        <v>535</v>
      </c>
      <c r="C544" s="171" t="s">
        <v>195</v>
      </c>
      <c r="D544" s="171" t="s">
        <v>1446</v>
      </c>
      <c r="E544" s="171" t="s">
        <v>536</v>
      </c>
      <c r="F544" s="172">
        <v>8659991</v>
      </c>
      <c r="G544" s="172">
        <v>8921403.92</v>
      </c>
      <c r="H544" s="172">
        <v>8778371.38</v>
      </c>
      <c r="I544" s="172">
        <f t="shared" si="8"/>
        <v>98.39674852430626</v>
      </c>
    </row>
    <row r="545" spans="1:9" ht="24">
      <c r="A545" s="156">
        <v>535</v>
      </c>
      <c r="B545" s="170" t="s">
        <v>594</v>
      </c>
      <c r="C545" s="171" t="s">
        <v>195</v>
      </c>
      <c r="D545" s="171" t="s">
        <v>854</v>
      </c>
      <c r="E545" s="171"/>
      <c r="F545" s="172">
        <v>583613.85</v>
      </c>
      <c r="G545" s="172">
        <v>0</v>
      </c>
      <c r="H545" s="172">
        <f>+H546</f>
        <v>0</v>
      </c>
      <c r="I545" s="172">
        <v>0</v>
      </c>
    </row>
    <row r="546" spans="1:9" ht="12.75">
      <c r="A546" s="156">
        <v>536</v>
      </c>
      <c r="B546" s="170" t="s">
        <v>527</v>
      </c>
      <c r="C546" s="171" t="s">
        <v>195</v>
      </c>
      <c r="D546" s="171" t="s">
        <v>854</v>
      </c>
      <c r="E546" s="171" t="s">
        <v>528</v>
      </c>
      <c r="F546" s="172">
        <v>583613.85</v>
      </c>
      <c r="G546" s="172">
        <v>0</v>
      </c>
      <c r="H546" s="172">
        <f>+H547</f>
        <v>0</v>
      </c>
      <c r="I546" s="172">
        <v>0</v>
      </c>
    </row>
    <row r="547" spans="1:9" ht="12.75">
      <c r="A547" s="156">
        <v>537</v>
      </c>
      <c r="B547" s="170" t="s">
        <v>535</v>
      </c>
      <c r="C547" s="171" t="s">
        <v>195</v>
      </c>
      <c r="D547" s="171" t="s">
        <v>854</v>
      </c>
      <c r="E547" s="171" t="s">
        <v>536</v>
      </c>
      <c r="F547" s="172">
        <v>583613.85</v>
      </c>
      <c r="G547" s="172">
        <v>0</v>
      </c>
      <c r="H547" s="172">
        <v>0</v>
      </c>
      <c r="I547" s="172">
        <v>0</v>
      </c>
    </row>
    <row r="548" spans="1:9" ht="24">
      <c r="A548" s="156">
        <v>538</v>
      </c>
      <c r="B548" s="170" t="s">
        <v>600</v>
      </c>
      <c r="C548" s="171" t="s">
        <v>195</v>
      </c>
      <c r="D548" s="171" t="s">
        <v>601</v>
      </c>
      <c r="E548" s="171"/>
      <c r="F548" s="172">
        <v>2056446.57</v>
      </c>
      <c r="G548" s="172">
        <v>1810157.15</v>
      </c>
      <c r="H548" s="172">
        <f>+H549</f>
        <v>1724891.17</v>
      </c>
      <c r="I548" s="172">
        <f aca="true" t="shared" si="9" ref="I548:I611">+H548/G548*100</f>
        <v>95.28958134933202</v>
      </c>
    </row>
    <row r="549" spans="1:9" ht="24">
      <c r="A549" s="156">
        <v>539</v>
      </c>
      <c r="B549" s="170" t="s">
        <v>602</v>
      </c>
      <c r="C549" s="171" t="s">
        <v>195</v>
      </c>
      <c r="D549" s="171" t="s">
        <v>603</v>
      </c>
      <c r="E549" s="171"/>
      <c r="F549" s="172">
        <v>2056446.57</v>
      </c>
      <c r="G549" s="172">
        <v>1810157.15</v>
      </c>
      <c r="H549" s="172">
        <f>+H550</f>
        <v>1724891.17</v>
      </c>
      <c r="I549" s="172">
        <f t="shared" si="9"/>
        <v>95.28958134933202</v>
      </c>
    </row>
    <row r="550" spans="1:9" ht="12.75">
      <c r="A550" s="156">
        <v>540</v>
      </c>
      <c r="B550" s="170" t="s">
        <v>527</v>
      </c>
      <c r="C550" s="171" t="s">
        <v>195</v>
      </c>
      <c r="D550" s="171" t="s">
        <v>603</v>
      </c>
      <c r="E550" s="171" t="s">
        <v>528</v>
      </c>
      <c r="F550" s="172">
        <v>2056446.57</v>
      </c>
      <c r="G550" s="172">
        <v>1810157.15</v>
      </c>
      <c r="H550" s="172">
        <f>+H551</f>
        <v>1724891.17</v>
      </c>
      <c r="I550" s="172">
        <f t="shared" si="9"/>
        <v>95.28958134933202</v>
      </c>
    </row>
    <row r="551" spans="1:9" ht="12.75">
      <c r="A551" s="156">
        <v>541</v>
      </c>
      <c r="B551" s="170" t="s">
        <v>535</v>
      </c>
      <c r="C551" s="171" t="s">
        <v>195</v>
      </c>
      <c r="D551" s="171" t="s">
        <v>603</v>
      </c>
      <c r="E551" s="171" t="s">
        <v>536</v>
      </c>
      <c r="F551" s="172">
        <v>2056446.57</v>
      </c>
      <c r="G551" s="172">
        <v>1810157.15</v>
      </c>
      <c r="H551" s="172">
        <v>1724891.17</v>
      </c>
      <c r="I551" s="172">
        <f t="shared" si="9"/>
        <v>95.28958134933202</v>
      </c>
    </row>
    <row r="552" spans="1:9" ht="48">
      <c r="A552" s="156">
        <v>542</v>
      </c>
      <c r="B552" s="170" t="s">
        <v>184</v>
      </c>
      <c r="C552" s="171" t="s">
        <v>185</v>
      </c>
      <c r="D552" s="171"/>
      <c r="E552" s="171"/>
      <c r="F552" s="172">
        <v>164400</v>
      </c>
      <c r="G552" s="172">
        <v>257075.81</v>
      </c>
      <c r="H552" s="172">
        <f>+H553</f>
        <v>184153.83</v>
      </c>
      <c r="I552" s="172">
        <f t="shared" si="9"/>
        <v>71.63405611753203</v>
      </c>
    </row>
    <row r="553" spans="1:9" ht="48">
      <c r="A553" s="156">
        <v>543</v>
      </c>
      <c r="B553" s="170" t="s">
        <v>593</v>
      </c>
      <c r="C553" s="171" t="s">
        <v>185</v>
      </c>
      <c r="D553" s="171" t="s">
        <v>1174</v>
      </c>
      <c r="E553" s="171"/>
      <c r="F553" s="172">
        <v>164400</v>
      </c>
      <c r="G553" s="172">
        <v>257075.81</v>
      </c>
      <c r="H553" s="172">
        <f>+H554+H557</f>
        <v>184153.83</v>
      </c>
      <c r="I553" s="172">
        <f t="shared" si="9"/>
        <v>71.63405611753203</v>
      </c>
    </row>
    <row r="554" spans="1:9" ht="12.75">
      <c r="A554" s="156">
        <v>544</v>
      </c>
      <c r="B554" s="170" t="s">
        <v>688</v>
      </c>
      <c r="C554" s="171" t="s">
        <v>185</v>
      </c>
      <c r="D554" s="171" t="s">
        <v>1446</v>
      </c>
      <c r="E554" s="171"/>
      <c r="F554" s="172">
        <v>109600</v>
      </c>
      <c r="G554" s="172">
        <v>257075.81</v>
      </c>
      <c r="H554" s="172">
        <f>+H555</f>
        <v>184153.83</v>
      </c>
      <c r="I554" s="172">
        <f t="shared" si="9"/>
        <v>71.63405611753203</v>
      </c>
    </row>
    <row r="555" spans="1:9" ht="12.75">
      <c r="A555" s="156">
        <v>545</v>
      </c>
      <c r="B555" s="170" t="s">
        <v>517</v>
      </c>
      <c r="C555" s="171" t="s">
        <v>185</v>
      </c>
      <c r="D555" s="171" t="s">
        <v>1446</v>
      </c>
      <c r="E555" s="171" t="s">
        <v>518</v>
      </c>
      <c r="F555" s="172">
        <v>109600</v>
      </c>
      <c r="G555" s="172">
        <v>257075.81</v>
      </c>
      <c r="H555" s="172">
        <f>+H556</f>
        <v>184153.83</v>
      </c>
      <c r="I555" s="172">
        <f t="shared" si="9"/>
        <v>71.63405611753203</v>
      </c>
    </row>
    <row r="556" spans="1:9" ht="12.75">
      <c r="A556" s="156">
        <v>546</v>
      </c>
      <c r="B556" s="170" t="s">
        <v>519</v>
      </c>
      <c r="C556" s="171" t="s">
        <v>185</v>
      </c>
      <c r="D556" s="171" t="s">
        <v>1446</v>
      </c>
      <c r="E556" s="171" t="s">
        <v>520</v>
      </c>
      <c r="F556" s="172">
        <v>109600</v>
      </c>
      <c r="G556" s="172">
        <v>257075.81</v>
      </c>
      <c r="H556" s="172">
        <v>184153.83</v>
      </c>
      <c r="I556" s="172">
        <f t="shared" si="9"/>
        <v>71.63405611753203</v>
      </c>
    </row>
    <row r="557" spans="1:9" ht="24">
      <c r="A557" s="156">
        <v>547</v>
      </c>
      <c r="B557" s="170" t="s">
        <v>594</v>
      </c>
      <c r="C557" s="171" t="s">
        <v>185</v>
      </c>
      <c r="D557" s="171" t="s">
        <v>854</v>
      </c>
      <c r="E557" s="171"/>
      <c r="F557" s="172">
        <v>54800</v>
      </c>
      <c r="G557" s="172">
        <v>0</v>
      </c>
      <c r="H557" s="172">
        <f>+H558</f>
        <v>0</v>
      </c>
      <c r="I557" s="172" t="e">
        <f t="shared" si="9"/>
        <v>#DIV/0!</v>
      </c>
    </row>
    <row r="558" spans="1:9" ht="12.75">
      <c r="A558" s="156">
        <v>548</v>
      </c>
      <c r="B558" s="170" t="s">
        <v>517</v>
      </c>
      <c r="C558" s="171" t="s">
        <v>185</v>
      </c>
      <c r="D558" s="171" t="s">
        <v>854</v>
      </c>
      <c r="E558" s="171" t="s">
        <v>518</v>
      </c>
      <c r="F558" s="172">
        <v>54800</v>
      </c>
      <c r="G558" s="172">
        <v>0</v>
      </c>
      <c r="H558" s="172">
        <f>+H559</f>
        <v>0</v>
      </c>
      <c r="I558" s="172" t="e">
        <f t="shared" si="9"/>
        <v>#DIV/0!</v>
      </c>
    </row>
    <row r="559" spans="1:9" ht="12.75">
      <c r="A559" s="156">
        <v>549</v>
      </c>
      <c r="B559" s="170" t="s">
        <v>519</v>
      </c>
      <c r="C559" s="171" t="s">
        <v>185</v>
      </c>
      <c r="D559" s="171" t="s">
        <v>854</v>
      </c>
      <c r="E559" s="171" t="s">
        <v>520</v>
      </c>
      <c r="F559" s="172">
        <v>54800</v>
      </c>
      <c r="G559" s="172">
        <v>0</v>
      </c>
      <c r="H559" s="172"/>
      <c r="I559" s="172" t="e">
        <f t="shared" si="9"/>
        <v>#DIV/0!</v>
      </c>
    </row>
    <row r="560" spans="1:9" ht="48">
      <c r="A560" s="156">
        <v>550</v>
      </c>
      <c r="B560" s="170" t="s">
        <v>45</v>
      </c>
      <c r="C560" s="171" t="s">
        <v>46</v>
      </c>
      <c r="D560" s="171"/>
      <c r="E560" s="171"/>
      <c r="F560" s="172">
        <v>141830</v>
      </c>
      <c r="G560" s="172">
        <v>131761.8</v>
      </c>
      <c r="H560" s="172">
        <f>+H561</f>
        <v>131761.8</v>
      </c>
      <c r="I560" s="172">
        <f t="shared" si="9"/>
        <v>100</v>
      </c>
    </row>
    <row r="561" spans="1:9" ht="12.75">
      <c r="A561" s="156">
        <v>551</v>
      </c>
      <c r="B561" s="170" t="s">
        <v>606</v>
      </c>
      <c r="C561" s="171" t="s">
        <v>46</v>
      </c>
      <c r="D561" s="171" t="s">
        <v>1131</v>
      </c>
      <c r="E561" s="171"/>
      <c r="F561" s="172">
        <v>141830</v>
      </c>
      <c r="G561" s="172">
        <v>131761.8</v>
      </c>
      <c r="H561" s="172">
        <f>+H562</f>
        <v>131761.8</v>
      </c>
      <c r="I561" s="172">
        <f t="shared" si="9"/>
        <v>100</v>
      </c>
    </row>
    <row r="562" spans="1:9" ht="36">
      <c r="A562" s="156">
        <v>552</v>
      </c>
      <c r="B562" s="170" t="s">
        <v>657</v>
      </c>
      <c r="C562" s="171" t="s">
        <v>46</v>
      </c>
      <c r="D562" s="171" t="s">
        <v>1132</v>
      </c>
      <c r="E562" s="171"/>
      <c r="F562" s="172">
        <v>141830</v>
      </c>
      <c r="G562" s="172">
        <v>131761.8</v>
      </c>
      <c r="H562" s="172">
        <f>+H563</f>
        <v>131761.8</v>
      </c>
      <c r="I562" s="172">
        <f t="shared" si="9"/>
        <v>100</v>
      </c>
    </row>
    <row r="563" spans="1:9" ht="12.75">
      <c r="A563" s="156">
        <v>553</v>
      </c>
      <c r="B563" s="170" t="s">
        <v>527</v>
      </c>
      <c r="C563" s="171" t="s">
        <v>46</v>
      </c>
      <c r="D563" s="171" t="s">
        <v>1132</v>
      </c>
      <c r="E563" s="171" t="s">
        <v>528</v>
      </c>
      <c r="F563" s="172">
        <v>141830</v>
      </c>
      <c r="G563" s="172">
        <v>131761.8</v>
      </c>
      <c r="H563" s="172">
        <f>+H564</f>
        <v>131761.8</v>
      </c>
      <c r="I563" s="172">
        <f t="shared" si="9"/>
        <v>100</v>
      </c>
    </row>
    <row r="564" spans="1:9" ht="12.75">
      <c r="A564" s="156">
        <v>554</v>
      </c>
      <c r="B564" s="170" t="s">
        <v>529</v>
      </c>
      <c r="C564" s="171" t="s">
        <v>46</v>
      </c>
      <c r="D564" s="171" t="s">
        <v>1132</v>
      </c>
      <c r="E564" s="171" t="s">
        <v>530</v>
      </c>
      <c r="F564" s="172">
        <v>141830</v>
      </c>
      <c r="G564" s="172">
        <v>131761.8</v>
      </c>
      <c r="H564" s="172">
        <v>131761.8</v>
      </c>
      <c r="I564" s="172">
        <f t="shared" si="9"/>
        <v>100</v>
      </c>
    </row>
    <row r="565" spans="1:9" ht="48">
      <c r="A565" s="156">
        <v>555</v>
      </c>
      <c r="B565" s="170" t="s">
        <v>49</v>
      </c>
      <c r="C565" s="171" t="s">
        <v>50</v>
      </c>
      <c r="D565" s="171"/>
      <c r="E565" s="171"/>
      <c r="F565" s="172">
        <v>600000</v>
      </c>
      <c r="G565" s="172">
        <v>600000</v>
      </c>
      <c r="H565" s="172">
        <f>+H566</f>
        <v>599974.65</v>
      </c>
      <c r="I565" s="172">
        <f t="shared" si="9"/>
        <v>99.99577500000001</v>
      </c>
    </row>
    <row r="566" spans="1:9" ht="12.75">
      <c r="A566" s="156">
        <v>556</v>
      </c>
      <c r="B566" s="170" t="s">
        <v>606</v>
      </c>
      <c r="C566" s="171" t="s">
        <v>50</v>
      </c>
      <c r="D566" s="171" t="s">
        <v>1131</v>
      </c>
      <c r="E566" s="171"/>
      <c r="F566" s="172">
        <v>600000</v>
      </c>
      <c r="G566" s="172">
        <v>600000</v>
      </c>
      <c r="H566" s="172">
        <f>+H567</f>
        <v>599974.65</v>
      </c>
      <c r="I566" s="172">
        <f t="shared" si="9"/>
        <v>99.99577500000001</v>
      </c>
    </row>
    <row r="567" spans="1:9" ht="36">
      <c r="A567" s="156">
        <v>557</v>
      </c>
      <c r="B567" s="170" t="s">
        <v>657</v>
      </c>
      <c r="C567" s="171" t="s">
        <v>50</v>
      </c>
      <c r="D567" s="171" t="s">
        <v>1132</v>
      </c>
      <c r="E567" s="171"/>
      <c r="F567" s="172">
        <v>600000</v>
      </c>
      <c r="G567" s="172">
        <v>600000</v>
      </c>
      <c r="H567" s="172">
        <f>+H568</f>
        <v>599974.65</v>
      </c>
      <c r="I567" s="172">
        <f t="shared" si="9"/>
        <v>99.99577500000001</v>
      </c>
    </row>
    <row r="568" spans="1:9" ht="12.75">
      <c r="A568" s="156">
        <v>558</v>
      </c>
      <c r="B568" s="170" t="s">
        <v>527</v>
      </c>
      <c r="C568" s="171" t="s">
        <v>50</v>
      </c>
      <c r="D568" s="171" t="s">
        <v>1132</v>
      </c>
      <c r="E568" s="171" t="s">
        <v>528</v>
      </c>
      <c r="F568" s="172">
        <v>600000</v>
      </c>
      <c r="G568" s="172">
        <v>600000</v>
      </c>
      <c r="H568" s="172">
        <f>+H569</f>
        <v>599974.65</v>
      </c>
      <c r="I568" s="172">
        <f t="shared" si="9"/>
        <v>99.99577500000001</v>
      </c>
    </row>
    <row r="569" spans="1:9" ht="12.75">
      <c r="A569" s="156">
        <v>559</v>
      </c>
      <c r="B569" s="170" t="s">
        <v>531</v>
      </c>
      <c r="C569" s="171" t="s">
        <v>50</v>
      </c>
      <c r="D569" s="171" t="s">
        <v>1132</v>
      </c>
      <c r="E569" s="171" t="s">
        <v>532</v>
      </c>
      <c r="F569" s="172">
        <v>600000</v>
      </c>
      <c r="G569" s="172">
        <v>600000</v>
      </c>
      <c r="H569" s="172">
        <v>599974.65</v>
      </c>
      <c r="I569" s="172">
        <f t="shared" si="9"/>
        <v>99.99577500000001</v>
      </c>
    </row>
    <row r="570" spans="1:9" ht="96">
      <c r="A570" s="156">
        <v>560</v>
      </c>
      <c r="B570" s="173" t="s">
        <v>426</v>
      </c>
      <c r="C570" s="171" t="s">
        <v>427</v>
      </c>
      <c r="D570" s="171"/>
      <c r="E570" s="171"/>
      <c r="F570" s="172">
        <v>4200600</v>
      </c>
      <c r="G570" s="172">
        <v>3786252.26</v>
      </c>
      <c r="H570" s="172">
        <f>+H571</f>
        <v>3785652.26</v>
      </c>
      <c r="I570" s="172">
        <f t="shared" si="9"/>
        <v>99.98415319532883</v>
      </c>
    </row>
    <row r="571" spans="1:9" ht="24">
      <c r="A571" s="156">
        <v>561</v>
      </c>
      <c r="B571" s="170" t="s">
        <v>600</v>
      </c>
      <c r="C571" s="171" t="s">
        <v>427</v>
      </c>
      <c r="D571" s="171" t="s">
        <v>601</v>
      </c>
      <c r="E571" s="171"/>
      <c r="F571" s="172">
        <v>4200600</v>
      </c>
      <c r="G571" s="172">
        <v>3786252.26</v>
      </c>
      <c r="H571" s="172">
        <f>+H572</f>
        <v>3785652.26</v>
      </c>
      <c r="I571" s="172">
        <f t="shared" si="9"/>
        <v>99.98415319532883</v>
      </c>
    </row>
    <row r="572" spans="1:9" ht="24">
      <c r="A572" s="156">
        <v>562</v>
      </c>
      <c r="B572" s="170" t="s">
        <v>602</v>
      </c>
      <c r="C572" s="171" t="s">
        <v>427</v>
      </c>
      <c r="D572" s="171" t="s">
        <v>603</v>
      </c>
      <c r="E572" s="171"/>
      <c r="F572" s="172">
        <v>4200600</v>
      </c>
      <c r="G572" s="172">
        <v>3786252.26</v>
      </c>
      <c r="H572" s="172">
        <f>+H573</f>
        <v>3785652.26</v>
      </c>
      <c r="I572" s="172">
        <f t="shared" si="9"/>
        <v>99.98415319532883</v>
      </c>
    </row>
    <row r="573" spans="1:9" ht="12.75">
      <c r="A573" s="156">
        <v>563</v>
      </c>
      <c r="B573" s="170" t="s">
        <v>527</v>
      </c>
      <c r="C573" s="171" t="s">
        <v>427</v>
      </c>
      <c r="D573" s="171" t="s">
        <v>603</v>
      </c>
      <c r="E573" s="171" t="s">
        <v>528</v>
      </c>
      <c r="F573" s="172">
        <v>4200600</v>
      </c>
      <c r="G573" s="172">
        <v>3786252.26</v>
      </c>
      <c r="H573" s="172">
        <f>+H574</f>
        <v>3785652.26</v>
      </c>
      <c r="I573" s="172">
        <f t="shared" si="9"/>
        <v>99.98415319532883</v>
      </c>
    </row>
    <row r="574" spans="1:9" ht="12.75">
      <c r="A574" s="156">
        <v>564</v>
      </c>
      <c r="B574" s="170" t="s">
        <v>529</v>
      </c>
      <c r="C574" s="171" t="s">
        <v>427</v>
      </c>
      <c r="D574" s="171" t="s">
        <v>603</v>
      </c>
      <c r="E574" s="171" t="s">
        <v>530</v>
      </c>
      <c r="F574" s="172">
        <v>4200600</v>
      </c>
      <c r="G574" s="172">
        <v>3786252.26</v>
      </c>
      <c r="H574" s="172">
        <v>3785652.26</v>
      </c>
      <c r="I574" s="172">
        <f t="shared" si="9"/>
        <v>99.98415319532883</v>
      </c>
    </row>
    <row r="575" spans="1:9" ht="48">
      <c r="A575" s="156">
        <v>565</v>
      </c>
      <c r="B575" s="170" t="s">
        <v>6</v>
      </c>
      <c r="C575" s="171" t="s">
        <v>7</v>
      </c>
      <c r="D575" s="171"/>
      <c r="E575" s="171"/>
      <c r="F575" s="172">
        <v>0</v>
      </c>
      <c r="G575" s="172">
        <v>99900</v>
      </c>
      <c r="H575" s="172">
        <f>+H576</f>
        <v>99900</v>
      </c>
      <c r="I575" s="172">
        <f t="shared" si="9"/>
        <v>100</v>
      </c>
    </row>
    <row r="576" spans="1:9" ht="24">
      <c r="A576" s="156">
        <v>566</v>
      </c>
      <c r="B576" s="170" t="s">
        <v>600</v>
      </c>
      <c r="C576" s="171" t="s">
        <v>7</v>
      </c>
      <c r="D576" s="171" t="s">
        <v>601</v>
      </c>
      <c r="E576" s="171"/>
      <c r="F576" s="172">
        <v>0</v>
      </c>
      <c r="G576" s="172">
        <v>99900</v>
      </c>
      <c r="H576" s="172">
        <f>+H577</f>
        <v>99900</v>
      </c>
      <c r="I576" s="172">
        <f t="shared" si="9"/>
        <v>100</v>
      </c>
    </row>
    <row r="577" spans="1:9" ht="24">
      <c r="A577" s="156">
        <v>567</v>
      </c>
      <c r="B577" s="170" t="s">
        <v>602</v>
      </c>
      <c r="C577" s="171" t="s">
        <v>7</v>
      </c>
      <c r="D577" s="171" t="s">
        <v>603</v>
      </c>
      <c r="E577" s="171"/>
      <c r="F577" s="172">
        <v>0</v>
      </c>
      <c r="G577" s="172">
        <v>99900</v>
      </c>
      <c r="H577" s="172">
        <f>+H578</f>
        <v>99900</v>
      </c>
      <c r="I577" s="172">
        <f t="shared" si="9"/>
        <v>100</v>
      </c>
    </row>
    <row r="578" spans="1:9" ht="12.75">
      <c r="A578" s="156">
        <v>568</v>
      </c>
      <c r="B578" s="170" t="s">
        <v>527</v>
      </c>
      <c r="C578" s="171" t="s">
        <v>7</v>
      </c>
      <c r="D578" s="171" t="s">
        <v>603</v>
      </c>
      <c r="E578" s="171" t="s">
        <v>528</v>
      </c>
      <c r="F578" s="172">
        <v>0</v>
      </c>
      <c r="G578" s="172">
        <v>99900</v>
      </c>
      <c r="H578" s="172">
        <f>+H579</f>
        <v>99900</v>
      </c>
      <c r="I578" s="172">
        <f t="shared" si="9"/>
        <v>100</v>
      </c>
    </row>
    <row r="579" spans="1:9" ht="12.75">
      <c r="A579" s="156">
        <v>569</v>
      </c>
      <c r="B579" s="170" t="s">
        <v>531</v>
      </c>
      <c r="C579" s="171" t="s">
        <v>7</v>
      </c>
      <c r="D579" s="171" t="s">
        <v>603</v>
      </c>
      <c r="E579" s="171" t="s">
        <v>532</v>
      </c>
      <c r="F579" s="172">
        <v>0</v>
      </c>
      <c r="G579" s="172">
        <v>99900</v>
      </c>
      <c r="H579" s="172">
        <v>99900</v>
      </c>
      <c r="I579" s="172">
        <f t="shared" si="9"/>
        <v>100</v>
      </c>
    </row>
    <row r="580" spans="1:9" ht="108">
      <c r="A580" s="156">
        <v>570</v>
      </c>
      <c r="B580" s="173" t="s">
        <v>75</v>
      </c>
      <c r="C580" s="171" t="s">
        <v>76</v>
      </c>
      <c r="D580" s="171"/>
      <c r="E580" s="171"/>
      <c r="F580" s="172">
        <v>124100</v>
      </c>
      <c r="G580" s="172">
        <v>124100</v>
      </c>
      <c r="H580" s="172">
        <f>+H581</f>
        <v>124100</v>
      </c>
      <c r="I580" s="172">
        <f t="shared" si="9"/>
        <v>100</v>
      </c>
    </row>
    <row r="581" spans="1:9" ht="24">
      <c r="A581" s="156">
        <v>571</v>
      </c>
      <c r="B581" s="170" t="s">
        <v>600</v>
      </c>
      <c r="C581" s="171" t="s">
        <v>76</v>
      </c>
      <c r="D581" s="171" t="s">
        <v>601</v>
      </c>
      <c r="E581" s="171"/>
      <c r="F581" s="172">
        <v>124100</v>
      </c>
      <c r="G581" s="172">
        <v>124100</v>
      </c>
      <c r="H581" s="172">
        <f>+H582</f>
        <v>124100</v>
      </c>
      <c r="I581" s="172">
        <f t="shared" si="9"/>
        <v>100</v>
      </c>
    </row>
    <row r="582" spans="1:9" ht="24">
      <c r="A582" s="156">
        <v>572</v>
      </c>
      <c r="B582" s="170" t="s">
        <v>602</v>
      </c>
      <c r="C582" s="171" t="s">
        <v>76</v>
      </c>
      <c r="D582" s="171" t="s">
        <v>603</v>
      </c>
      <c r="E582" s="171"/>
      <c r="F582" s="172">
        <v>124100</v>
      </c>
      <c r="G582" s="172">
        <v>124100</v>
      </c>
      <c r="H582" s="172">
        <f>+H583</f>
        <v>124100</v>
      </c>
      <c r="I582" s="172">
        <f t="shared" si="9"/>
        <v>100</v>
      </c>
    </row>
    <row r="583" spans="1:9" ht="12.75">
      <c r="A583" s="156">
        <v>573</v>
      </c>
      <c r="B583" s="170" t="s">
        <v>527</v>
      </c>
      <c r="C583" s="171" t="s">
        <v>76</v>
      </c>
      <c r="D583" s="171" t="s">
        <v>603</v>
      </c>
      <c r="E583" s="171" t="s">
        <v>528</v>
      </c>
      <c r="F583" s="172">
        <v>124100</v>
      </c>
      <c r="G583" s="172">
        <v>124100</v>
      </c>
      <c r="H583" s="172">
        <f>+H584</f>
        <v>124100</v>
      </c>
      <c r="I583" s="172">
        <f t="shared" si="9"/>
        <v>100</v>
      </c>
    </row>
    <row r="584" spans="1:9" ht="12.75">
      <c r="A584" s="156">
        <v>574</v>
      </c>
      <c r="B584" s="170" t="s">
        <v>535</v>
      </c>
      <c r="C584" s="171" t="s">
        <v>76</v>
      </c>
      <c r="D584" s="171" t="s">
        <v>603</v>
      </c>
      <c r="E584" s="171" t="s">
        <v>536</v>
      </c>
      <c r="F584" s="172">
        <v>124100</v>
      </c>
      <c r="G584" s="172">
        <v>124100</v>
      </c>
      <c r="H584" s="172">
        <v>124100</v>
      </c>
      <c r="I584" s="172">
        <f t="shared" si="9"/>
        <v>100</v>
      </c>
    </row>
    <row r="585" spans="1:9" ht="24">
      <c r="A585" s="156">
        <v>575</v>
      </c>
      <c r="B585" s="170" t="s">
        <v>428</v>
      </c>
      <c r="C585" s="171" t="s">
        <v>429</v>
      </c>
      <c r="D585" s="171"/>
      <c r="E585" s="171"/>
      <c r="F585" s="172">
        <v>195500</v>
      </c>
      <c r="G585" s="172">
        <v>25413461.32</v>
      </c>
      <c r="H585" s="172">
        <f>+H586+H591</f>
        <v>14484650.86</v>
      </c>
      <c r="I585" s="172">
        <f t="shared" si="9"/>
        <v>56.995978145648365</v>
      </c>
    </row>
    <row r="586" spans="1:9" ht="84">
      <c r="A586" s="156">
        <v>576</v>
      </c>
      <c r="B586" s="173" t="s">
        <v>430</v>
      </c>
      <c r="C586" s="171" t="s">
        <v>431</v>
      </c>
      <c r="D586" s="171"/>
      <c r="E586" s="171"/>
      <c r="F586" s="172">
        <v>0</v>
      </c>
      <c r="G586" s="172">
        <v>25217973.16</v>
      </c>
      <c r="H586" s="172">
        <f>+H587</f>
        <v>14289162.7</v>
      </c>
      <c r="I586" s="172">
        <f t="shared" si="9"/>
        <v>56.662613642023565</v>
      </c>
    </row>
    <row r="587" spans="1:9" ht="24">
      <c r="A587" s="156">
        <v>577</v>
      </c>
      <c r="B587" s="170" t="s">
        <v>432</v>
      </c>
      <c r="C587" s="171" t="s">
        <v>431</v>
      </c>
      <c r="D587" s="171" t="s">
        <v>433</v>
      </c>
      <c r="E587" s="171"/>
      <c r="F587" s="172">
        <v>0</v>
      </c>
      <c r="G587" s="172">
        <v>25217973.16</v>
      </c>
      <c r="H587" s="172">
        <f>+H588</f>
        <v>14289162.7</v>
      </c>
      <c r="I587" s="172">
        <f t="shared" si="9"/>
        <v>56.662613642023565</v>
      </c>
    </row>
    <row r="588" spans="1:9" ht="12.75">
      <c r="A588" s="156">
        <v>578</v>
      </c>
      <c r="B588" s="170" t="s">
        <v>434</v>
      </c>
      <c r="C588" s="171" t="s">
        <v>431</v>
      </c>
      <c r="D588" s="171" t="s">
        <v>892</v>
      </c>
      <c r="E588" s="171"/>
      <c r="F588" s="172">
        <v>0</v>
      </c>
      <c r="G588" s="172">
        <v>25217973.16</v>
      </c>
      <c r="H588" s="172">
        <f>+H589</f>
        <v>14289162.7</v>
      </c>
      <c r="I588" s="172">
        <f t="shared" si="9"/>
        <v>56.662613642023565</v>
      </c>
    </row>
    <row r="589" spans="1:9" ht="12.75">
      <c r="A589" s="156">
        <v>579</v>
      </c>
      <c r="B589" s="170" t="s">
        <v>527</v>
      </c>
      <c r="C589" s="171" t="s">
        <v>431</v>
      </c>
      <c r="D589" s="171" t="s">
        <v>892</v>
      </c>
      <c r="E589" s="171" t="s">
        <v>528</v>
      </c>
      <c r="F589" s="172">
        <v>0</v>
      </c>
      <c r="G589" s="172">
        <v>25217973.16</v>
      </c>
      <c r="H589" s="172">
        <f>+H590</f>
        <v>14289162.7</v>
      </c>
      <c r="I589" s="172">
        <f t="shared" si="9"/>
        <v>56.662613642023565</v>
      </c>
    </row>
    <row r="590" spans="1:9" ht="12.75">
      <c r="A590" s="156">
        <v>580</v>
      </c>
      <c r="B590" s="170" t="s">
        <v>529</v>
      </c>
      <c r="C590" s="171" t="s">
        <v>431</v>
      </c>
      <c r="D590" s="171" t="s">
        <v>892</v>
      </c>
      <c r="E590" s="171" t="s">
        <v>530</v>
      </c>
      <c r="F590" s="172">
        <v>0</v>
      </c>
      <c r="G590" s="172">
        <v>25217973.16</v>
      </c>
      <c r="H590" s="172">
        <v>14289162.7</v>
      </c>
      <c r="I590" s="172">
        <f t="shared" si="9"/>
        <v>56.662613642023565</v>
      </c>
    </row>
    <row r="591" spans="1:9" ht="84">
      <c r="A591" s="156">
        <v>581</v>
      </c>
      <c r="B591" s="173" t="s">
        <v>435</v>
      </c>
      <c r="C591" s="171" t="s">
        <v>436</v>
      </c>
      <c r="D591" s="171"/>
      <c r="E591" s="171"/>
      <c r="F591" s="172">
        <v>195500</v>
      </c>
      <c r="G591" s="172">
        <v>195488.16</v>
      </c>
      <c r="H591" s="172">
        <f>+H592</f>
        <v>195488.16</v>
      </c>
      <c r="I591" s="172">
        <f t="shared" si="9"/>
        <v>100</v>
      </c>
    </row>
    <row r="592" spans="1:9" ht="24">
      <c r="A592" s="156">
        <v>582</v>
      </c>
      <c r="B592" s="170" t="s">
        <v>432</v>
      </c>
      <c r="C592" s="171" t="s">
        <v>436</v>
      </c>
      <c r="D592" s="171" t="s">
        <v>433</v>
      </c>
      <c r="E592" s="171"/>
      <c r="F592" s="172">
        <v>195500</v>
      </c>
      <c r="G592" s="172">
        <v>195488.16</v>
      </c>
      <c r="H592" s="172">
        <f>+H593</f>
        <v>195488.16</v>
      </c>
      <c r="I592" s="172">
        <f t="shared" si="9"/>
        <v>100</v>
      </c>
    </row>
    <row r="593" spans="1:9" ht="12.75">
      <c r="A593" s="156">
        <v>583</v>
      </c>
      <c r="B593" s="170" t="s">
        <v>434</v>
      </c>
      <c r="C593" s="171" t="s">
        <v>436</v>
      </c>
      <c r="D593" s="171" t="s">
        <v>892</v>
      </c>
      <c r="E593" s="171"/>
      <c r="F593" s="172">
        <v>195500</v>
      </c>
      <c r="G593" s="172">
        <v>195488.16</v>
      </c>
      <c r="H593" s="172">
        <f>+H594</f>
        <v>195488.16</v>
      </c>
      <c r="I593" s="172">
        <f t="shared" si="9"/>
        <v>100</v>
      </c>
    </row>
    <row r="594" spans="1:9" ht="12.75">
      <c r="A594" s="156">
        <v>584</v>
      </c>
      <c r="B594" s="170" t="s">
        <v>527</v>
      </c>
      <c r="C594" s="171" t="s">
        <v>436</v>
      </c>
      <c r="D594" s="171" t="s">
        <v>892</v>
      </c>
      <c r="E594" s="171" t="s">
        <v>528</v>
      </c>
      <c r="F594" s="172">
        <v>195500</v>
      </c>
      <c r="G594" s="172">
        <v>195488.16</v>
      </c>
      <c r="H594" s="172">
        <f>+H595</f>
        <v>195488.16</v>
      </c>
      <c r="I594" s="172">
        <f t="shared" si="9"/>
        <v>100</v>
      </c>
    </row>
    <row r="595" spans="1:9" ht="12.75">
      <c r="A595" s="156">
        <v>585</v>
      </c>
      <c r="B595" s="170" t="s">
        <v>529</v>
      </c>
      <c r="C595" s="171" t="s">
        <v>436</v>
      </c>
      <c r="D595" s="171" t="s">
        <v>892</v>
      </c>
      <c r="E595" s="171" t="s">
        <v>530</v>
      </c>
      <c r="F595" s="172">
        <v>195500</v>
      </c>
      <c r="G595" s="172">
        <v>195488.16</v>
      </c>
      <c r="H595" s="172">
        <v>195488.16</v>
      </c>
      <c r="I595" s="172">
        <f t="shared" si="9"/>
        <v>100</v>
      </c>
    </row>
    <row r="596" spans="1:9" ht="48">
      <c r="A596" s="156">
        <v>586</v>
      </c>
      <c r="B596" s="170" t="s">
        <v>618</v>
      </c>
      <c r="C596" s="171" t="s">
        <v>619</v>
      </c>
      <c r="D596" s="171"/>
      <c r="E596" s="171"/>
      <c r="F596" s="172">
        <v>4057639.89</v>
      </c>
      <c r="G596" s="172">
        <v>3975960.31</v>
      </c>
      <c r="H596" s="172">
        <f>+H597+H655</f>
        <v>3959218.9499999997</v>
      </c>
      <c r="I596" s="172">
        <f t="shared" si="9"/>
        <v>99.57893543459441</v>
      </c>
    </row>
    <row r="597" spans="1:9" ht="36">
      <c r="A597" s="156">
        <v>587</v>
      </c>
      <c r="B597" s="170" t="s">
        <v>620</v>
      </c>
      <c r="C597" s="171" t="s">
        <v>621</v>
      </c>
      <c r="D597" s="171"/>
      <c r="E597" s="171"/>
      <c r="F597" s="172">
        <v>3641639.89</v>
      </c>
      <c r="G597" s="172">
        <v>3894643.31</v>
      </c>
      <c r="H597" s="172">
        <f>+H598+H603+H608+H613+H618+H630+H635+H640+H645+H650</f>
        <v>3877901.9499999997</v>
      </c>
      <c r="I597" s="172">
        <f t="shared" si="9"/>
        <v>99.57014394727716</v>
      </c>
    </row>
    <row r="598" spans="1:9" ht="48">
      <c r="A598" s="156">
        <v>588</v>
      </c>
      <c r="B598" s="170" t="s">
        <v>174</v>
      </c>
      <c r="C598" s="171" t="s">
        <v>175</v>
      </c>
      <c r="D598" s="171"/>
      <c r="E598" s="171"/>
      <c r="F598" s="172">
        <v>0</v>
      </c>
      <c r="G598" s="172">
        <v>222100</v>
      </c>
      <c r="H598" s="172">
        <f>+H599</f>
        <v>222100</v>
      </c>
      <c r="I598" s="172">
        <f t="shared" si="9"/>
        <v>100</v>
      </c>
    </row>
    <row r="599" spans="1:9" ht="24">
      <c r="A599" s="156">
        <v>589</v>
      </c>
      <c r="B599" s="170" t="s">
        <v>600</v>
      </c>
      <c r="C599" s="171" t="s">
        <v>175</v>
      </c>
      <c r="D599" s="171" t="s">
        <v>601</v>
      </c>
      <c r="E599" s="171"/>
      <c r="F599" s="172">
        <v>0</v>
      </c>
      <c r="G599" s="172">
        <v>222100</v>
      </c>
      <c r="H599" s="172">
        <f>+H600</f>
        <v>222100</v>
      </c>
      <c r="I599" s="172">
        <f t="shared" si="9"/>
        <v>100</v>
      </c>
    </row>
    <row r="600" spans="1:9" ht="24">
      <c r="A600" s="156">
        <v>590</v>
      </c>
      <c r="B600" s="170" t="s">
        <v>602</v>
      </c>
      <c r="C600" s="171" t="s">
        <v>175</v>
      </c>
      <c r="D600" s="171" t="s">
        <v>603</v>
      </c>
      <c r="E600" s="171"/>
      <c r="F600" s="172">
        <v>0</v>
      </c>
      <c r="G600" s="172">
        <v>222100</v>
      </c>
      <c r="H600" s="172">
        <f>+H601</f>
        <v>222100</v>
      </c>
      <c r="I600" s="172">
        <f t="shared" si="9"/>
        <v>100</v>
      </c>
    </row>
    <row r="601" spans="1:9" ht="24">
      <c r="A601" s="156">
        <v>591</v>
      </c>
      <c r="B601" s="170" t="s">
        <v>511</v>
      </c>
      <c r="C601" s="171" t="s">
        <v>175</v>
      </c>
      <c r="D601" s="171" t="s">
        <v>603</v>
      </c>
      <c r="E601" s="171" t="s">
        <v>512</v>
      </c>
      <c r="F601" s="172">
        <v>0</v>
      </c>
      <c r="G601" s="172">
        <v>222100</v>
      </c>
      <c r="H601" s="172">
        <f>+H602</f>
        <v>222100</v>
      </c>
      <c r="I601" s="172">
        <f t="shared" si="9"/>
        <v>100</v>
      </c>
    </row>
    <row r="602" spans="1:9" ht="12.75">
      <c r="A602" s="156">
        <v>592</v>
      </c>
      <c r="B602" s="170" t="s">
        <v>515</v>
      </c>
      <c r="C602" s="171" t="s">
        <v>175</v>
      </c>
      <c r="D602" s="171" t="s">
        <v>603</v>
      </c>
      <c r="E602" s="171" t="s">
        <v>516</v>
      </c>
      <c r="F602" s="172">
        <v>0</v>
      </c>
      <c r="G602" s="172">
        <v>222100</v>
      </c>
      <c r="H602" s="172">
        <v>222100</v>
      </c>
      <c r="I602" s="172">
        <f t="shared" si="9"/>
        <v>100</v>
      </c>
    </row>
    <row r="603" spans="1:9" ht="48">
      <c r="A603" s="156">
        <v>593</v>
      </c>
      <c r="B603" s="170" t="s">
        <v>37</v>
      </c>
      <c r="C603" s="171" t="s">
        <v>38</v>
      </c>
      <c r="D603" s="171"/>
      <c r="E603" s="171"/>
      <c r="F603" s="172">
        <v>604600</v>
      </c>
      <c r="G603" s="172">
        <v>604600</v>
      </c>
      <c r="H603" s="172">
        <f>+H604</f>
        <v>604600</v>
      </c>
      <c r="I603" s="172">
        <f t="shared" si="9"/>
        <v>100</v>
      </c>
    </row>
    <row r="604" spans="1:9" ht="24">
      <c r="A604" s="156">
        <v>594</v>
      </c>
      <c r="B604" s="170" t="s">
        <v>600</v>
      </c>
      <c r="C604" s="171" t="s">
        <v>38</v>
      </c>
      <c r="D604" s="171" t="s">
        <v>601</v>
      </c>
      <c r="E604" s="171"/>
      <c r="F604" s="172">
        <v>604600</v>
      </c>
      <c r="G604" s="172">
        <v>604600</v>
      </c>
      <c r="H604" s="172">
        <f>+H605</f>
        <v>604600</v>
      </c>
      <c r="I604" s="172">
        <f t="shared" si="9"/>
        <v>100</v>
      </c>
    </row>
    <row r="605" spans="1:9" ht="24">
      <c r="A605" s="156">
        <v>595</v>
      </c>
      <c r="B605" s="170" t="s">
        <v>602</v>
      </c>
      <c r="C605" s="171" t="s">
        <v>38</v>
      </c>
      <c r="D605" s="171" t="s">
        <v>603</v>
      </c>
      <c r="E605" s="171"/>
      <c r="F605" s="172">
        <v>604600</v>
      </c>
      <c r="G605" s="172">
        <v>604600</v>
      </c>
      <c r="H605" s="172">
        <f>+H606</f>
        <v>604600</v>
      </c>
      <c r="I605" s="172">
        <f t="shared" si="9"/>
        <v>100</v>
      </c>
    </row>
    <row r="606" spans="1:9" ht="12.75">
      <c r="A606" s="156">
        <v>596</v>
      </c>
      <c r="B606" s="170" t="s">
        <v>517</v>
      </c>
      <c r="C606" s="171" t="s">
        <v>38</v>
      </c>
      <c r="D606" s="171" t="s">
        <v>603</v>
      </c>
      <c r="E606" s="171" t="s">
        <v>518</v>
      </c>
      <c r="F606" s="172">
        <v>604600</v>
      </c>
      <c r="G606" s="172">
        <v>604600</v>
      </c>
      <c r="H606" s="172">
        <f>+H607</f>
        <v>604600</v>
      </c>
      <c r="I606" s="172">
        <f t="shared" si="9"/>
        <v>100</v>
      </c>
    </row>
    <row r="607" spans="1:9" ht="12.75">
      <c r="A607" s="156">
        <v>597</v>
      </c>
      <c r="B607" s="170" t="s">
        <v>525</v>
      </c>
      <c r="C607" s="171" t="s">
        <v>38</v>
      </c>
      <c r="D607" s="171" t="s">
        <v>603</v>
      </c>
      <c r="E607" s="171" t="s">
        <v>526</v>
      </c>
      <c r="F607" s="172">
        <v>604600</v>
      </c>
      <c r="G607" s="172">
        <v>604600</v>
      </c>
      <c r="H607" s="172">
        <v>604600</v>
      </c>
      <c r="I607" s="172">
        <f t="shared" si="9"/>
        <v>100</v>
      </c>
    </row>
    <row r="608" spans="1:9" ht="48">
      <c r="A608" s="156">
        <v>598</v>
      </c>
      <c r="B608" s="170" t="s">
        <v>676</v>
      </c>
      <c r="C608" s="171" t="s">
        <v>677</v>
      </c>
      <c r="D608" s="171"/>
      <c r="E608" s="171"/>
      <c r="F608" s="172">
        <v>80000</v>
      </c>
      <c r="G608" s="172">
        <v>60375</v>
      </c>
      <c r="H608" s="172">
        <f>+H609</f>
        <v>60375</v>
      </c>
      <c r="I608" s="172">
        <f t="shared" si="9"/>
        <v>100</v>
      </c>
    </row>
    <row r="609" spans="1:9" ht="24">
      <c r="A609" s="156">
        <v>599</v>
      </c>
      <c r="B609" s="170" t="s">
        <v>600</v>
      </c>
      <c r="C609" s="171" t="s">
        <v>677</v>
      </c>
      <c r="D609" s="171" t="s">
        <v>601</v>
      </c>
      <c r="E609" s="171"/>
      <c r="F609" s="172">
        <v>80000</v>
      </c>
      <c r="G609" s="172">
        <v>60375</v>
      </c>
      <c r="H609" s="172">
        <f>+H610</f>
        <v>60375</v>
      </c>
      <c r="I609" s="172">
        <f t="shared" si="9"/>
        <v>100</v>
      </c>
    </row>
    <row r="610" spans="1:9" ht="24">
      <c r="A610" s="156">
        <v>600</v>
      </c>
      <c r="B610" s="170" t="s">
        <v>602</v>
      </c>
      <c r="C610" s="171" t="s">
        <v>677</v>
      </c>
      <c r="D610" s="171" t="s">
        <v>603</v>
      </c>
      <c r="E610" s="171"/>
      <c r="F610" s="172">
        <v>80000</v>
      </c>
      <c r="G610" s="172">
        <v>60375</v>
      </c>
      <c r="H610" s="172">
        <f>+H611</f>
        <v>60375</v>
      </c>
      <c r="I610" s="172">
        <f t="shared" si="9"/>
        <v>100</v>
      </c>
    </row>
    <row r="611" spans="1:9" ht="12.75">
      <c r="A611" s="156">
        <v>601</v>
      </c>
      <c r="B611" s="170" t="s">
        <v>553</v>
      </c>
      <c r="C611" s="171" t="s">
        <v>677</v>
      </c>
      <c r="D611" s="171" t="s">
        <v>603</v>
      </c>
      <c r="E611" s="171" t="s">
        <v>554</v>
      </c>
      <c r="F611" s="172">
        <v>80000</v>
      </c>
      <c r="G611" s="172">
        <v>60375</v>
      </c>
      <c r="H611" s="172">
        <f>+H612</f>
        <v>60375</v>
      </c>
      <c r="I611" s="172">
        <f t="shared" si="9"/>
        <v>100</v>
      </c>
    </row>
    <row r="612" spans="1:9" ht="12.75">
      <c r="A612" s="156">
        <v>602</v>
      </c>
      <c r="B612" s="170" t="s">
        <v>555</v>
      </c>
      <c r="C612" s="171" t="s">
        <v>677</v>
      </c>
      <c r="D612" s="171" t="s">
        <v>603</v>
      </c>
      <c r="E612" s="171" t="s">
        <v>556</v>
      </c>
      <c r="F612" s="172">
        <v>80000</v>
      </c>
      <c r="G612" s="172">
        <v>60375</v>
      </c>
      <c r="H612" s="172">
        <v>60375</v>
      </c>
      <c r="I612" s="172">
        <f aca="true" t="shared" si="10" ref="I612:I675">+H612/G612*100</f>
        <v>100</v>
      </c>
    </row>
    <row r="613" spans="1:9" ht="48">
      <c r="A613" s="156">
        <v>603</v>
      </c>
      <c r="B613" s="170" t="s">
        <v>649</v>
      </c>
      <c r="C613" s="171" t="s">
        <v>650</v>
      </c>
      <c r="D613" s="171"/>
      <c r="E613" s="171"/>
      <c r="F613" s="172">
        <v>1391300</v>
      </c>
      <c r="G613" s="172">
        <v>1391300</v>
      </c>
      <c r="H613" s="172">
        <f>+H614</f>
        <v>1391273</v>
      </c>
      <c r="I613" s="172">
        <f t="shared" si="10"/>
        <v>99.99805936893553</v>
      </c>
    </row>
    <row r="614" spans="1:9" ht="24">
      <c r="A614" s="156">
        <v>604</v>
      </c>
      <c r="B614" s="170" t="s">
        <v>600</v>
      </c>
      <c r="C614" s="171" t="s">
        <v>650</v>
      </c>
      <c r="D614" s="171" t="s">
        <v>601</v>
      </c>
      <c r="E614" s="171"/>
      <c r="F614" s="172">
        <v>1391300</v>
      </c>
      <c r="G614" s="172">
        <v>1391300</v>
      </c>
      <c r="H614" s="172">
        <f>+H615</f>
        <v>1391273</v>
      </c>
      <c r="I614" s="172">
        <f t="shared" si="10"/>
        <v>99.99805936893553</v>
      </c>
    </row>
    <row r="615" spans="1:9" ht="24">
      <c r="A615" s="156">
        <v>605</v>
      </c>
      <c r="B615" s="170" t="s">
        <v>602</v>
      </c>
      <c r="C615" s="171" t="s">
        <v>650</v>
      </c>
      <c r="D615" s="171" t="s">
        <v>603</v>
      </c>
      <c r="E615" s="171"/>
      <c r="F615" s="172">
        <v>1391300</v>
      </c>
      <c r="G615" s="172">
        <v>1391300</v>
      </c>
      <c r="H615" s="172">
        <f>+H616</f>
        <v>1391273</v>
      </c>
      <c r="I615" s="172">
        <f t="shared" si="10"/>
        <v>99.99805936893553</v>
      </c>
    </row>
    <row r="616" spans="1:9" ht="24">
      <c r="A616" s="156">
        <v>606</v>
      </c>
      <c r="B616" s="170" t="s">
        <v>511</v>
      </c>
      <c r="C616" s="171" t="s">
        <v>650</v>
      </c>
      <c r="D616" s="171" t="s">
        <v>603</v>
      </c>
      <c r="E616" s="171" t="s">
        <v>512</v>
      </c>
      <c r="F616" s="172">
        <v>1391300</v>
      </c>
      <c r="G616" s="172">
        <v>1391300</v>
      </c>
      <c r="H616" s="172">
        <f>+H617</f>
        <v>1391273</v>
      </c>
      <c r="I616" s="172">
        <f t="shared" si="10"/>
        <v>99.99805936893553</v>
      </c>
    </row>
    <row r="617" spans="1:9" ht="24">
      <c r="A617" s="156">
        <v>607</v>
      </c>
      <c r="B617" s="170" t="s">
        <v>513</v>
      </c>
      <c r="C617" s="171" t="s">
        <v>650</v>
      </c>
      <c r="D617" s="171" t="s">
        <v>603</v>
      </c>
      <c r="E617" s="171" t="s">
        <v>514</v>
      </c>
      <c r="F617" s="172">
        <v>1391300</v>
      </c>
      <c r="G617" s="172">
        <v>1391300</v>
      </c>
      <c r="H617" s="172">
        <v>1391273</v>
      </c>
      <c r="I617" s="172">
        <f t="shared" si="10"/>
        <v>99.99805936893553</v>
      </c>
    </row>
    <row r="618" spans="1:9" ht="48">
      <c r="A618" s="156">
        <v>608</v>
      </c>
      <c r="B618" s="170" t="s">
        <v>176</v>
      </c>
      <c r="C618" s="171" t="s">
        <v>177</v>
      </c>
      <c r="D618" s="171"/>
      <c r="E618" s="171"/>
      <c r="F618" s="172">
        <v>1181139.89</v>
      </c>
      <c r="G618" s="172">
        <v>1249168.31</v>
      </c>
      <c r="H618" s="172">
        <f>+H619+H626</f>
        <v>1247351.42</v>
      </c>
      <c r="I618" s="172">
        <f t="shared" si="10"/>
        <v>99.85455202589952</v>
      </c>
    </row>
    <row r="619" spans="1:9" ht="48">
      <c r="A619" s="156">
        <v>609</v>
      </c>
      <c r="B619" s="170" t="s">
        <v>593</v>
      </c>
      <c r="C619" s="171" t="s">
        <v>177</v>
      </c>
      <c r="D619" s="171" t="s">
        <v>1174</v>
      </c>
      <c r="E619" s="171"/>
      <c r="F619" s="172">
        <v>921069</v>
      </c>
      <c r="G619" s="172">
        <v>921069</v>
      </c>
      <c r="H619" s="172">
        <f>+H620+H623</f>
        <v>919252.11</v>
      </c>
      <c r="I619" s="172">
        <f t="shared" si="10"/>
        <v>99.8027411627142</v>
      </c>
    </row>
    <row r="620" spans="1:9" ht="12.75">
      <c r="A620" s="156">
        <v>610</v>
      </c>
      <c r="B620" s="170" t="s">
        <v>688</v>
      </c>
      <c r="C620" s="171" t="s">
        <v>177</v>
      </c>
      <c r="D620" s="171" t="s">
        <v>1446</v>
      </c>
      <c r="E620" s="171"/>
      <c r="F620" s="172">
        <v>0</v>
      </c>
      <c r="G620" s="172">
        <v>921069</v>
      </c>
      <c r="H620" s="172">
        <f>+H621</f>
        <v>919252.11</v>
      </c>
      <c r="I620" s="172">
        <f t="shared" si="10"/>
        <v>99.8027411627142</v>
      </c>
    </row>
    <row r="621" spans="1:9" ht="24">
      <c r="A621" s="156">
        <v>611</v>
      </c>
      <c r="B621" s="170" t="s">
        <v>511</v>
      </c>
      <c r="C621" s="171" t="s">
        <v>177</v>
      </c>
      <c r="D621" s="171" t="s">
        <v>1446</v>
      </c>
      <c r="E621" s="171" t="s">
        <v>512</v>
      </c>
      <c r="F621" s="172">
        <v>0</v>
      </c>
      <c r="G621" s="172">
        <v>921069</v>
      </c>
      <c r="H621" s="172">
        <f>+H622</f>
        <v>919252.11</v>
      </c>
      <c r="I621" s="172">
        <f t="shared" si="10"/>
        <v>99.8027411627142</v>
      </c>
    </row>
    <row r="622" spans="1:9" ht="12.75">
      <c r="A622" s="156">
        <v>612</v>
      </c>
      <c r="B622" s="170" t="s">
        <v>515</v>
      </c>
      <c r="C622" s="171" t="s">
        <v>177</v>
      </c>
      <c r="D622" s="171" t="s">
        <v>1446</v>
      </c>
      <c r="E622" s="171" t="s">
        <v>516</v>
      </c>
      <c r="F622" s="172">
        <v>0</v>
      </c>
      <c r="G622" s="172">
        <v>921069</v>
      </c>
      <c r="H622" s="172">
        <v>919252.11</v>
      </c>
      <c r="I622" s="172">
        <f t="shared" si="10"/>
        <v>99.8027411627142</v>
      </c>
    </row>
    <row r="623" spans="1:9" ht="24">
      <c r="A623" s="156">
        <v>613</v>
      </c>
      <c r="B623" s="170" t="s">
        <v>594</v>
      </c>
      <c r="C623" s="171" t="s">
        <v>177</v>
      </c>
      <c r="D623" s="171" t="s">
        <v>854</v>
      </c>
      <c r="E623" s="171"/>
      <c r="F623" s="172">
        <v>921069</v>
      </c>
      <c r="G623" s="172">
        <v>0</v>
      </c>
      <c r="H623" s="172">
        <f>+H624</f>
        <v>0</v>
      </c>
      <c r="I623" s="172">
        <v>0</v>
      </c>
    </row>
    <row r="624" spans="1:9" ht="24">
      <c r="A624" s="156">
        <v>614</v>
      </c>
      <c r="B624" s="170" t="s">
        <v>511</v>
      </c>
      <c r="C624" s="171" t="s">
        <v>177</v>
      </c>
      <c r="D624" s="171" t="s">
        <v>854</v>
      </c>
      <c r="E624" s="171" t="s">
        <v>512</v>
      </c>
      <c r="F624" s="172">
        <v>921069</v>
      </c>
      <c r="G624" s="172">
        <v>0</v>
      </c>
      <c r="H624" s="172">
        <f>+H625</f>
        <v>0</v>
      </c>
      <c r="I624" s="172">
        <v>0</v>
      </c>
    </row>
    <row r="625" spans="1:9" ht="12.75">
      <c r="A625" s="156">
        <v>615</v>
      </c>
      <c r="B625" s="170" t="s">
        <v>515</v>
      </c>
      <c r="C625" s="171" t="s">
        <v>177</v>
      </c>
      <c r="D625" s="171" t="s">
        <v>854</v>
      </c>
      <c r="E625" s="171" t="s">
        <v>516</v>
      </c>
      <c r="F625" s="172">
        <v>921069</v>
      </c>
      <c r="G625" s="172">
        <v>0</v>
      </c>
      <c r="H625" s="172">
        <v>0</v>
      </c>
      <c r="I625" s="172">
        <v>0</v>
      </c>
    </row>
    <row r="626" spans="1:9" ht="24">
      <c r="A626" s="156">
        <v>616</v>
      </c>
      <c r="B626" s="170" t="s">
        <v>600</v>
      </c>
      <c r="C626" s="171" t="s">
        <v>177</v>
      </c>
      <c r="D626" s="171" t="s">
        <v>601</v>
      </c>
      <c r="E626" s="171"/>
      <c r="F626" s="172">
        <v>260070.89</v>
      </c>
      <c r="G626" s="172">
        <v>328099.31</v>
      </c>
      <c r="H626" s="172">
        <f>+H627</f>
        <v>328099.31</v>
      </c>
      <c r="I626" s="172">
        <f t="shared" si="10"/>
        <v>100</v>
      </c>
    </row>
    <row r="627" spans="1:9" ht="24">
      <c r="A627" s="156">
        <v>617</v>
      </c>
      <c r="B627" s="170" t="s">
        <v>602</v>
      </c>
      <c r="C627" s="171" t="s">
        <v>177</v>
      </c>
      <c r="D627" s="171" t="s">
        <v>603</v>
      </c>
      <c r="E627" s="171"/>
      <c r="F627" s="172">
        <v>260070.89</v>
      </c>
      <c r="G627" s="172">
        <v>328099.31</v>
      </c>
      <c r="H627" s="172">
        <f>+H628</f>
        <v>328099.31</v>
      </c>
      <c r="I627" s="172">
        <f t="shared" si="10"/>
        <v>100</v>
      </c>
    </row>
    <row r="628" spans="1:9" ht="24">
      <c r="A628" s="156">
        <v>618</v>
      </c>
      <c r="B628" s="170" t="s">
        <v>511</v>
      </c>
      <c r="C628" s="171" t="s">
        <v>177</v>
      </c>
      <c r="D628" s="171" t="s">
        <v>603</v>
      </c>
      <c r="E628" s="171" t="s">
        <v>512</v>
      </c>
      <c r="F628" s="172">
        <v>260070.89</v>
      </c>
      <c r="G628" s="172">
        <v>328099.31</v>
      </c>
      <c r="H628" s="172">
        <f>+H629</f>
        <v>328099.31</v>
      </c>
      <c r="I628" s="172">
        <f t="shared" si="10"/>
        <v>100</v>
      </c>
    </row>
    <row r="629" spans="1:9" ht="12.75">
      <c r="A629" s="156">
        <v>619</v>
      </c>
      <c r="B629" s="170" t="s">
        <v>515</v>
      </c>
      <c r="C629" s="171" t="s">
        <v>177</v>
      </c>
      <c r="D629" s="171" t="s">
        <v>603</v>
      </c>
      <c r="E629" s="171" t="s">
        <v>516</v>
      </c>
      <c r="F629" s="172">
        <v>260070.89</v>
      </c>
      <c r="G629" s="172">
        <v>328099.31</v>
      </c>
      <c r="H629" s="172">
        <v>328099.31</v>
      </c>
      <c r="I629" s="172">
        <f t="shared" si="10"/>
        <v>100</v>
      </c>
    </row>
    <row r="630" spans="1:9" ht="60">
      <c r="A630" s="156">
        <v>620</v>
      </c>
      <c r="B630" s="173" t="s">
        <v>622</v>
      </c>
      <c r="C630" s="171" t="s">
        <v>623</v>
      </c>
      <c r="D630" s="171"/>
      <c r="E630" s="171"/>
      <c r="F630" s="172">
        <v>125000</v>
      </c>
      <c r="G630" s="172">
        <v>142000</v>
      </c>
      <c r="H630" s="172">
        <f>+H631</f>
        <v>132472.53</v>
      </c>
      <c r="I630" s="172">
        <f t="shared" si="10"/>
        <v>93.29051408450704</v>
      </c>
    </row>
    <row r="631" spans="1:9" ht="24">
      <c r="A631" s="156">
        <v>621</v>
      </c>
      <c r="B631" s="170" t="s">
        <v>600</v>
      </c>
      <c r="C631" s="171" t="s">
        <v>623</v>
      </c>
      <c r="D631" s="171" t="s">
        <v>601</v>
      </c>
      <c r="E631" s="171"/>
      <c r="F631" s="172">
        <v>125000</v>
      </c>
      <c r="G631" s="172">
        <v>142000</v>
      </c>
      <c r="H631" s="172">
        <f>+H632</f>
        <v>132472.53</v>
      </c>
      <c r="I631" s="172">
        <f t="shared" si="10"/>
        <v>93.29051408450704</v>
      </c>
    </row>
    <row r="632" spans="1:9" ht="24">
      <c r="A632" s="156">
        <v>622</v>
      </c>
      <c r="B632" s="170" t="s">
        <v>602</v>
      </c>
      <c r="C632" s="171" t="s">
        <v>623</v>
      </c>
      <c r="D632" s="171" t="s">
        <v>603</v>
      </c>
      <c r="E632" s="171"/>
      <c r="F632" s="172">
        <v>125000</v>
      </c>
      <c r="G632" s="172">
        <v>142000</v>
      </c>
      <c r="H632" s="172">
        <f>+H633</f>
        <v>132472.53</v>
      </c>
      <c r="I632" s="172">
        <f t="shared" si="10"/>
        <v>93.29051408450704</v>
      </c>
    </row>
    <row r="633" spans="1:9" ht="12.75">
      <c r="A633" s="156">
        <v>623</v>
      </c>
      <c r="B633" s="170" t="s">
        <v>492</v>
      </c>
      <c r="C633" s="171" t="s">
        <v>623</v>
      </c>
      <c r="D633" s="171" t="s">
        <v>603</v>
      </c>
      <c r="E633" s="171" t="s">
        <v>493</v>
      </c>
      <c r="F633" s="172">
        <v>125000</v>
      </c>
      <c r="G633" s="172">
        <v>142000</v>
      </c>
      <c r="H633" s="172">
        <f>+H634</f>
        <v>132472.53</v>
      </c>
      <c r="I633" s="172">
        <f t="shared" si="10"/>
        <v>93.29051408450704</v>
      </c>
    </row>
    <row r="634" spans="1:9" ht="12.75">
      <c r="A634" s="156">
        <v>624</v>
      </c>
      <c r="B634" s="170" t="s">
        <v>505</v>
      </c>
      <c r="C634" s="171" t="s">
        <v>623</v>
      </c>
      <c r="D634" s="171" t="s">
        <v>603</v>
      </c>
      <c r="E634" s="171" t="s">
        <v>506</v>
      </c>
      <c r="F634" s="172">
        <v>125000</v>
      </c>
      <c r="G634" s="172">
        <v>142000</v>
      </c>
      <c r="H634" s="172">
        <v>132472.53</v>
      </c>
      <c r="I634" s="172">
        <f t="shared" si="10"/>
        <v>93.29051408450704</v>
      </c>
    </row>
    <row r="635" spans="1:9" ht="36">
      <c r="A635" s="156">
        <v>625</v>
      </c>
      <c r="B635" s="170" t="s">
        <v>624</v>
      </c>
      <c r="C635" s="171" t="s">
        <v>625</v>
      </c>
      <c r="D635" s="171"/>
      <c r="E635" s="171"/>
      <c r="F635" s="172">
        <v>215000</v>
      </c>
      <c r="G635" s="172">
        <v>198000</v>
      </c>
      <c r="H635" s="172">
        <f>+H636</f>
        <v>198000</v>
      </c>
      <c r="I635" s="172">
        <f t="shared" si="10"/>
        <v>100</v>
      </c>
    </row>
    <row r="636" spans="1:9" ht="24">
      <c r="A636" s="156">
        <v>626</v>
      </c>
      <c r="B636" s="170" t="s">
        <v>600</v>
      </c>
      <c r="C636" s="171" t="s">
        <v>625</v>
      </c>
      <c r="D636" s="171" t="s">
        <v>601</v>
      </c>
      <c r="E636" s="171"/>
      <c r="F636" s="172">
        <v>215000</v>
      </c>
      <c r="G636" s="172">
        <v>198000</v>
      </c>
      <c r="H636" s="172">
        <f>+H637</f>
        <v>198000</v>
      </c>
      <c r="I636" s="172">
        <f t="shared" si="10"/>
        <v>100</v>
      </c>
    </row>
    <row r="637" spans="1:9" ht="24">
      <c r="A637" s="156">
        <v>627</v>
      </c>
      <c r="B637" s="170" t="s">
        <v>602</v>
      </c>
      <c r="C637" s="171" t="s">
        <v>625</v>
      </c>
      <c r="D637" s="171" t="s">
        <v>603</v>
      </c>
      <c r="E637" s="171"/>
      <c r="F637" s="172">
        <v>215000</v>
      </c>
      <c r="G637" s="172">
        <v>198000</v>
      </c>
      <c r="H637" s="172">
        <f>+H638</f>
        <v>198000</v>
      </c>
      <c r="I637" s="172">
        <f t="shared" si="10"/>
        <v>100</v>
      </c>
    </row>
    <row r="638" spans="1:9" ht="12.75">
      <c r="A638" s="156">
        <v>628</v>
      </c>
      <c r="B638" s="170" t="s">
        <v>492</v>
      </c>
      <c r="C638" s="171" t="s">
        <v>625</v>
      </c>
      <c r="D638" s="171" t="s">
        <v>603</v>
      </c>
      <c r="E638" s="171" t="s">
        <v>493</v>
      </c>
      <c r="F638" s="172">
        <v>215000</v>
      </c>
      <c r="G638" s="172">
        <v>198000</v>
      </c>
      <c r="H638" s="172">
        <f>+H639</f>
        <v>198000</v>
      </c>
      <c r="I638" s="172">
        <f t="shared" si="10"/>
        <v>100</v>
      </c>
    </row>
    <row r="639" spans="1:9" ht="12.75">
      <c r="A639" s="156">
        <v>629</v>
      </c>
      <c r="B639" s="170" t="s">
        <v>505</v>
      </c>
      <c r="C639" s="171" t="s">
        <v>625</v>
      </c>
      <c r="D639" s="171" t="s">
        <v>603</v>
      </c>
      <c r="E639" s="171" t="s">
        <v>506</v>
      </c>
      <c r="F639" s="172">
        <v>215000</v>
      </c>
      <c r="G639" s="172">
        <v>198000</v>
      </c>
      <c r="H639" s="172">
        <v>198000</v>
      </c>
      <c r="I639" s="172">
        <f t="shared" si="10"/>
        <v>100</v>
      </c>
    </row>
    <row r="640" spans="1:9" ht="48">
      <c r="A640" s="156">
        <v>630</v>
      </c>
      <c r="B640" s="170" t="s">
        <v>178</v>
      </c>
      <c r="C640" s="171" t="s">
        <v>179</v>
      </c>
      <c r="D640" s="171"/>
      <c r="E640" s="171"/>
      <c r="F640" s="172">
        <v>35000</v>
      </c>
      <c r="G640" s="172">
        <v>6395</v>
      </c>
      <c r="H640" s="172">
        <f>+H641</f>
        <v>2000</v>
      </c>
      <c r="I640" s="172">
        <f t="shared" si="10"/>
        <v>31.27443315089914</v>
      </c>
    </row>
    <row r="641" spans="1:9" ht="24">
      <c r="A641" s="156">
        <v>631</v>
      </c>
      <c r="B641" s="170" t="s">
        <v>600</v>
      </c>
      <c r="C641" s="171" t="s">
        <v>179</v>
      </c>
      <c r="D641" s="171" t="s">
        <v>601</v>
      </c>
      <c r="E641" s="171"/>
      <c r="F641" s="172">
        <v>35000</v>
      </c>
      <c r="G641" s="172">
        <v>6395</v>
      </c>
      <c r="H641" s="172">
        <f>+H642</f>
        <v>2000</v>
      </c>
      <c r="I641" s="172">
        <f t="shared" si="10"/>
        <v>31.27443315089914</v>
      </c>
    </row>
    <row r="642" spans="1:9" ht="24">
      <c r="A642" s="156">
        <v>632</v>
      </c>
      <c r="B642" s="170" t="s">
        <v>602</v>
      </c>
      <c r="C642" s="171" t="s">
        <v>179</v>
      </c>
      <c r="D642" s="171" t="s">
        <v>603</v>
      </c>
      <c r="E642" s="171"/>
      <c r="F642" s="172">
        <v>35000</v>
      </c>
      <c r="G642" s="172">
        <v>6395</v>
      </c>
      <c r="H642" s="172">
        <f>+H643</f>
        <v>2000</v>
      </c>
      <c r="I642" s="172">
        <f t="shared" si="10"/>
        <v>31.27443315089914</v>
      </c>
    </row>
    <row r="643" spans="1:9" ht="24">
      <c r="A643" s="156">
        <v>633</v>
      </c>
      <c r="B643" s="170" t="s">
        <v>511</v>
      </c>
      <c r="C643" s="171" t="s">
        <v>179</v>
      </c>
      <c r="D643" s="171" t="s">
        <v>603</v>
      </c>
      <c r="E643" s="171" t="s">
        <v>512</v>
      </c>
      <c r="F643" s="172">
        <v>35000</v>
      </c>
      <c r="G643" s="172">
        <v>6395</v>
      </c>
      <c r="H643" s="172">
        <f>+H644</f>
        <v>2000</v>
      </c>
      <c r="I643" s="172">
        <f t="shared" si="10"/>
        <v>31.27443315089914</v>
      </c>
    </row>
    <row r="644" spans="1:9" ht="12.75">
      <c r="A644" s="156">
        <v>634</v>
      </c>
      <c r="B644" s="170" t="s">
        <v>515</v>
      </c>
      <c r="C644" s="171" t="s">
        <v>179</v>
      </c>
      <c r="D644" s="171" t="s">
        <v>603</v>
      </c>
      <c r="E644" s="171" t="s">
        <v>516</v>
      </c>
      <c r="F644" s="172">
        <v>35000</v>
      </c>
      <c r="G644" s="172">
        <v>6395</v>
      </c>
      <c r="H644" s="172">
        <v>2000</v>
      </c>
      <c r="I644" s="172">
        <f t="shared" si="10"/>
        <v>31.27443315089914</v>
      </c>
    </row>
    <row r="645" spans="1:9" ht="48">
      <c r="A645" s="156">
        <v>635</v>
      </c>
      <c r="B645" s="170" t="s">
        <v>208</v>
      </c>
      <c r="C645" s="171" t="s">
        <v>209</v>
      </c>
      <c r="D645" s="171"/>
      <c r="E645" s="171"/>
      <c r="F645" s="172">
        <v>0</v>
      </c>
      <c r="G645" s="172">
        <v>11105</v>
      </c>
      <c r="H645" s="172">
        <f>+H646</f>
        <v>11105</v>
      </c>
      <c r="I645" s="172">
        <f t="shared" si="10"/>
        <v>100</v>
      </c>
    </row>
    <row r="646" spans="1:9" ht="24">
      <c r="A646" s="156">
        <v>636</v>
      </c>
      <c r="B646" s="170" t="s">
        <v>600</v>
      </c>
      <c r="C646" s="171" t="s">
        <v>209</v>
      </c>
      <c r="D646" s="171" t="s">
        <v>601</v>
      </c>
      <c r="E646" s="171"/>
      <c r="F646" s="172">
        <v>0</v>
      </c>
      <c r="G646" s="172">
        <v>11105</v>
      </c>
      <c r="H646" s="172">
        <f>+H647</f>
        <v>11105</v>
      </c>
      <c r="I646" s="172">
        <f t="shared" si="10"/>
        <v>100</v>
      </c>
    </row>
    <row r="647" spans="1:9" ht="24">
      <c r="A647" s="156">
        <v>637</v>
      </c>
      <c r="B647" s="170" t="s">
        <v>602</v>
      </c>
      <c r="C647" s="171" t="s">
        <v>209</v>
      </c>
      <c r="D647" s="171" t="s">
        <v>603</v>
      </c>
      <c r="E647" s="171"/>
      <c r="F647" s="172">
        <v>0</v>
      </c>
      <c r="G647" s="172">
        <v>11105</v>
      </c>
      <c r="H647" s="172">
        <f>+H648</f>
        <v>11105</v>
      </c>
      <c r="I647" s="172">
        <f t="shared" si="10"/>
        <v>100</v>
      </c>
    </row>
    <row r="648" spans="1:9" ht="24">
      <c r="A648" s="156">
        <v>638</v>
      </c>
      <c r="B648" s="170" t="s">
        <v>511</v>
      </c>
      <c r="C648" s="171" t="s">
        <v>209</v>
      </c>
      <c r="D648" s="171" t="s">
        <v>603</v>
      </c>
      <c r="E648" s="171" t="s">
        <v>512</v>
      </c>
      <c r="F648" s="172">
        <v>0</v>
      </c>
      <c r="G648" s="172">
        <v>11105</v>
      </c>
      <c r="H648" s="172">
        <f>+H649</f>
        <v>11105</v>
      </c>
      <c r="I648" s="172">
        <f t="shared" si="10"/>
        <v>100</v>
      </c>
    </row>
    <row r="649" spans="1:9" ht="12.75">
      <c r="A649" s="156">
        <v>639</v>
      </c>
      <c r="B649" s="170" t="s">
        <v>515</v>
      </c>
      <c r="C649" s="171" t="s">
        <v>209</v>
      </c>
      <c r="D649" s="171" t="s">
        <v>603</v>
      </c>
      <c r="E649" s="171" t="s">
        <v>516</v>
      </c>
      <c r="F649" s="172">
        <v>0</v>
      </c>
      <c r="G649" s="172">
        <v>11105</v>
      </c>
      <c r="H649" s="172">
        <v>11105</v>
      </c>
      <c r="I649" s="172">
        <f t="shared" si="10"/>
        <v>100</v>
      </c>
    </row>
    <row r="650" spans="1:9" ht="48">
      <c r="A650" s="156">
        <v>640</v>
      </c>
      <c r="B650" s="173" t="s">
        <v>678</v>
      </c>
      <c r="C650" s="171" t="s">
        <v>679</v>
      </c>
      <c r="D650" s="171"/>
      <c r="E650" s="171"/>
      <c r="F650" s="172">
        <v>9600</v>
      </c>
      <c r="G650" s="172">
        <v>9600</v>
      </c>
      <c r="H650" s="172">
        <f>+H651</f>
        <v>8625</v>
      </c>
      <c r="I650" s="172">
        <f t="shared" si="10"/>
        <v>89.84375</v>
      </c>
    </row>
    <row r="651" spans="1:9" ht="24">
      <c r="A651" s="156">
        <v>641</v>
      </c>
      <c r="B651" s="170" t="s">
        <v>600</v>
      </c>
      <c r="C651" s="171" t="s">
        <v>679</v>
      </c>
      <c r="D651" s="171" t="s">
        <v>601</v>
      </c>
      <c r="E651" s="171"/>
      <c r="F651" s="172">
        <v>9600</v>
      </c>
      <c r="G651" s="172">
        <v>9600</v>
      </c>
      <c r="H651" s="172">
        <f>+H652</f>
        <v>8625</v>
      </c>
      <c r="I651" s="172">
        <f t="shared" si="10"/>
        <v>89.84375</v>
      </c>
    </row>
    <row r="652" spans="1:9" ht="24">
      <c r="A652" s="156">
        <v>642</v>
      </c>
      <c r="B652" s="170" t="s">
        <v>602</v>
      </c>
      <c r="C652" s="171" t="s">
        <v>679</v>
      </c>
      <c r="D652" s="171" t="s">
        <v>603</v>
      </c>
      <c r="E652" s="171"/>
      <c r="F652" s="172">
        <v>9600</v>
      </c>
      <c r="G652" s="172">
        <v>9600</v>
      </c>
      <c r="H652" s="172">
        <f>+H653</f>
        <v>8625</v>
      </c>
      <c r="I652" s="172">
        <f t="shared" si="10"/>
        <v>89.84375</v>
      </c>
    </row>
    <row r="653" spans="1:9" ht="12.75">
      <c r="A653" s="156">
        <v>643</v>
      </c>
      <c r="B653" s="170" t="s">
        <v>553</v>
      </c>
      <c r="C653" s="171" t="s">
        <v>679</v>
      </c>
      <c r="D653" s="171" t="s">
        <v>603</v>
      </c>
      <c r="E653" s="171" t="s">
        <v>554</v>
      </c>
      <c r="F653" s="172">
        <v>9600</v>
      </c>
      <c r="G653" s="172">
        <v>9600</v>
      </c>
      <c r="H653" s="172">
        <f>+H654</f>
        <v>8625</v>
      </c>
      <c r="I653" s="172">
        <f t="shared" si="10"/>
        <v>89.84375</v>
      </c>
    </row>
    <row r="654" spans="1:9" ht="12.75">
      <c r="A654" s="156">
        <v>644</v>
      </c>
      <c r="B654" s="170" t="s">
        <v>555</v>
      </c>
      <c r="C654" s="171" t="s">
        <v>679</v>
      </c>
      <c r="D654" s="171" t="s">
        <v>603</v>
      </c>
      <c r="E654" s="171" t="s">
        <v>556</v>
      </c>
      <c r="F654" s="172">
        <v>9600</v>
      </c>
      <c r="G654" s="172">
        <v>9600</v>
      </c>
      <c r="H654" s="172">
        <v>8625</v>
      </c>
      <c r="I654" s="172">
        <f t="shared" si="10"/>
        <v>89.84375</v>
      </c>
    </row>
    <row r="655" spans="1:9" ht="24">
      <c r="A655" s="156">
        <v>645</v>
      </c>
      <c r="B655" s="170" t="s">
        <v>626</v>
      </c>
      <c r="C655" s="171" t="s">
        <v>627</v>
      </c>
      <c r="D655" s="171"/>
      <c r="E655" s="171"/>
      <c r="F655" s="172">
        <v>416000</v>
      </c>
      <c r="G655" s="172">
        <v>81317</v>
      </c>
      <c r="H655" s="172">
        <f>+H656</f>
        <v>81317</v>
      </c>
      <c r="I655" s="172">
        <f t="shared" si="10"/>
        <v>100</v>
      </c>
    </row>
    <row r="656" spans="1:9" ht="36">
      <c r="A656" s="156">
        <v>646</v>
      </c>
      <c r="B656" s="170" t="s">
        <v>9</v>
      </c>
      <c r="C656" s="171" t="s">
        <v>10</v>
      </c>
      <c r="D656" s="171"/>
      <c r="E656" s="171"/>
      <c r="F656" s="172">
        <v>216000</v>
      </c>
      <c r="G656" s="172">
        <v>81317</v>
      </c>
      <c r="H656" s="172">
        <f>+H657</f>
        <v>81317</v>
      </c>
      <c r="I656" s="172">
        <f t="shared" si="10"/>
        <v>100</v>
      </c>
    </row>
    <row r="657" spans="1:9" ht="24">
      <c r="A657" s="156">
        <v>647</v>
      </c>
      <c r="B657" s="170" t="s">
        <v>600</v>
      </c>
      <c r="C657" s="171" t="s">
        <v>10</v>
      </c>
      <c r="D657" s="171" t="s">
        <v>601</v>
      </c>
      <c r="E657" s="171"/>
      <c r="F657" s="172">
        <v>216000</v>
      </c>
      <c r="G657" s="172">
        <v>81317</v>
      </c>
      <c r="H657" s="172">
        <f>+H658</f>
        <v>81317</v>
      </c>
      <c r="I657" s="172">
        <f t="shared" si="10"/>
        <v>100</v>
      </c>
    </row>
    <row r="658" spans="1:9" ht="24">
      <c r="A658" s="156">
        <v>648</v>
      </c>
      <c r="B658" s="170" t="s">
        <v>602</v>
      </c>
      <c r="C658" s="171" t="s">
        <v>10</v>
      </c>
      <c r="D658" s="171" t="s">
        <v>603</v>
      </c>
      <c r="E658" s="171"/>
      <c r="F658" s="172">
        <v>216000</v>
      </c>
      <c r="G658" s="172">
        <v>81317</v>
      </c>
      <c r="H658" s="172">
        <f>+H659</f>
        <v>81317</v>
      </c>
      <c r="I658" s="172">
        <f t="shared" si="10"/>
        <v>100</v>
      </c>
    </row>
    <row r="659" spans="1:9" ht="24">
      <c r="A659" s="156">
        <v>649</v>
      </c>
      <c r="B659" s="170" t="s">
        <v>511</v>
      </c>
      <c r="C659" s="171" t="s">
        <v>10</v>
      </c>
      <c r="D659" s="171" t="s">
        <v>603</v>
      </c>
      <c r="E659" s="171" t="s">
        <v>512</v>
      </c>
      <c r="F659" s="172">
        <v>216000</v>
      </c>
      <c r="G659" s="172">
        <v>81317</v>
      </c>
      <c r="H659" s="172">
        <f>+H660</f>
        <v>81317</v>
      </c>
      <c r="I659" s="172">
        <f t="shared" si="10"/>
        <v>100</v>
      </c>
    </row>
    <row r="660" spans="1:9" ht="24">
      <c r="A660" s="156">
        <v>650</v>
      </c>
      <c r="B660" s="170" t="s">
        <v>513</v>
      </c>
      <c r="C660" s="171" t="s">
        <v>10</v>
      </c>
      <c r="D660" s="171" t="s">
        <v>603</v>
      </c>
      <c r="E660" s="171" t="s">
        <v>514</v>
      </c>
      <c r="F660" s="172">
        <v>216000</v>
      </c>
      <c r="G660" s="172">
        <v>81317</v>
      </c>
      <c r="H660" s="172">
        <v>81317</v>
      </c>
      <c r="I660" s="172">
        <f t="shared" si="10"/>
        <v>100</v>
      </c>
    </row>
    <row r="661" spans="1:9" ht="48">
      <c r="A661" s="156">
        <v>651</v>
      </c>
      <c r="B661" s="170" t="s">
        <v>628</v>
      </c>
      <c r="C661" s="171" t="s">
        <v>629</v>
      </c>
      <c r="D661" s="171"/>
      <c r="E661" s="171"/>
      <c r="F661" s="172">
        <v>200000</v>
      </c>
      <c r="G661" s="172">
        <v>0</v>
      </c>
      <c r="H661" s="172">
        <f>+H662</f>
        <v>0</v>
      </c>
      <c r="I661" s="172">
        <v>0</v>
      </c>
    </row>
    <row r="662" spans="1:9" ht="24">
      <c r="A662" s="156">
        <v>652</v>
      </c>
      <c r="B662" s="170" t="s">
        <v>600</v>
      </c>
      <c r="C662" s="171" t="s">
        <v>629</v>
      </c>
      <c r="D662" s="171" t="s">
        <v>601</v>
      </c>
      <c r="E662" s="171"/>
      <c r="F662" s="172">
        <v>200000</v>
      </c>
      <c r="G662" s="172">
        <v>0</v>
      </c>
      <c r="H662" s="172">
        <f>+H663</f>
        <v>0</v>
      </c>
      <c r="I662" s="172">
        <v>0</v>
      </c>
    </row>
    <row r="663" spans="1:9" ht="24">
      <c r="A663" s="156">
        <v>653</v>
      </c>
      <c r="B663" s="170" t="s">
        <v>602</v>
      </c>
      <c r="C663" s="171" t="s">
        <v>629</v>
      </c>
      <c r="D663" s="171" t="s">
        <v>603</v>
      </c>
      <c r="E663" s="171"/>
      <c r="F663" s="172">
        <v>200000</v>
      </c>
      <c r="G663" s="172">
        <v>0</v>
      </c>
      <c r="H663" s="172">
        <f>+H664</f>
        <v>0</v>
      </c>
      <c r="I663" s="172">
        <v>0</v>
      </c>
    </row>
    <row r="664" spans="1:9" ht="12.75">
      <c r="A664" s="156">
        <v>654</v>
      </c>
      <c r="B664" s="170" t="s">
        <v>492</v>
      </c>
      <c r="C664" s="171" t="s">
        <v>629</v>
      </c>
      <c r="D664" s="171" t="s">
        <v>603</v>
      </c>
      <c r="E664" s="171" t="s">
        <v>493</v>
      </c>
      <c r="F664" s="172">
        <v>200000</v>
      </c>
      <c r="G664" s="172">
        <v>0</v>
      </c>
      <c r="H664" s="172">
        <f>+H665</f>
        <v>0</v>
      </c>
      <c r="I664" s="172">
        <v>0</v>
      </c>
    </row>
    <row r="665" spans="1:9" ht="12.75">
      <c r="A665" s="156">
        <v>655</v>
      </c>
      <c r="B665" s="170" t="s">
        <v>505</v>
      </c>
      <c r="C665" s="171" t="s">
        <v>629</v>
      </c>
      <c r="D665" s="171" t="s">
        <v>603</v>
      </c>
      <c r="E665" s="171" t="s">
        <v>506</v>
      </c>
      <c r="F665" s="172">
        <v>200000</v>
      </c>
      <c r="G665" s="172">
        <v>0</v>
      </c>
      <c r="H665" s="172">
        <v>0</v>
      </c>
      <c r="I665" s="172">
        <v>0</v>
      </c>
    </row>
    <row r="666" spans="1:9" ht="24">
      <c r="A666" s="156">
        <v>656</v>
      </c>
      <c r="B666" s="170" t="s">
        <v>630</v>
      </c>
      <c r="C666" s="171" t="s">
        <v>631</v>
      </c>
      <c r="D666" s="171"/>
      <c r="E666" s="171"/>
      <c r="F666" s="172">
        <v>68352700</v>
      </c>
      <c r="G666" s="172">
        <v>78731770.2</v>
      </c>
      <c r="H666" s="172">
        <f>+H667+H738+H789+H848</f>
        <v>72938699.35000001</v>
      </c>
      <c r="I666" s="172">
        <f t="shared" si="10"/>
        <v>92.64201625940326</v>
      </c>
    </row>
    <row r="667" spans="1:9" ht="12.75">
      <c r="A667" s="156">
        <v>657</v>
      </c>
      <c r="B667" s="170" t="s">
        <v>229</v>
      </c>
      <c r="C667" s="171" t="s">
        <v>230</v>
      </c>
      <c r="D667" s="171"/>
      <c r="E667" s="171"/>
      <c r="F667" s="172">
        <v>19167029.59</v>
      </c>
      <c r="G667" s="172">
        <v>26692226.59</v>
      </c>
      <c r="H667" s="172">
        <f>+H668+H673+H678+H683+H688+H693++H698+H703+H708+H713+H718+H723+H728+H733</f>
        <v>21310917.5</v>
      </c>
      <c r="I667" s="172">
        <f t="shared" si="10"/>
        <v>79.83941477547603</v>
      </c>
    </row>
    <row r="668" spans="1:9" ht="48">
      <c r="A668" s="156">
        <v>658</v>
      </c>
      <c r="B668" s="170" t="s">
        <v>231</v>
      </c>
      <c r="C668" s="171" t="s">
        <v>232</v>
      </c>
      <c r="D668" s="171"/>
      <c r="E668" s="171"/>
      <c r="F668" s="172">
        <v>2752183.36</v>
      </c>
      <c r="G668" s="172">
        <v>2289973.36</v>
      </c>
      <c r="H668" s="172">
        <f>+H669</f>
        <v>2266166.02</v>
      </c>
      <c r="I668" s="172">
        <f t="shared" si="10"/>
        <v>98.96036607168217</v>
      </c>
    </row>
    <row r="669" spans="1:9" ht="24">
      <c r="A669" s="156">
        <v>659</v>
      </c>
      <c r="B669" s="170" t="s">
        <v>698</v>
      </c>
      <c r="C669" s="171" t="s">
        <v>232</v>
      </c>
      <c r="D669" s="171" t="s">
        <v>1140</v>
      </c>
      <c r="E669" s="171"/>
      <c r="F669" s="172">
        <v>2752183.36</v>
      </c>
      <c r="G669" s="172">
        <v>2289973.36</v>
      </c>
      <c r="H669" s="172">
        <f>+H670</f>
        <v>2266166.02</v>
      </c>
      <c r="I669" s="172">
        <f t="shared" si="10"/>
        <v>98.96036607168217</v>
      </c>
    </row>
    <row r="670" spans="1:9" ht="12.75">
      <c r="A670" s="156">
        <v>660</v>
      </c>
      <c r="B670" s="170" t="s">
        <v>699</v>
      </c>
      <c r="C670" s="171" t="s">
        <v>232</v>
      </c>
      <c r="D670" s="171" t="s">
        <v>1141</v>
      </c>
      <c r="E670" s="171"/>
      <c r="F670" s="172">
        <v>2752183.36</v>
      </c>
      <c r="G670" s="172">
        <v>2289973.36</v>
      </c>
      <c r="H670" s="172">
        <f>+H671</f>
        <v>2266166.02</v>
      </c>
      <c r="I670" s="172">
        <f t="shared" si="10"/>
        <v>98.96036607168217</v>
      </c>
    </row>
    <row r="671" spans="1:9" ht="12.75">
      <c r="A671" s="156">
        <v>661</v>
      </c>
      <c r="B671" s="170" t="s">
        <v>547</v>
      </c>
      <c r="C671" s="171" t="s">
        <v>232</v>
      </c>
      <c r="D671" s="171" t="s">
        <v>1141</v>
      </c>
      <c r="E671" s="171" t="s">
        <v>548</v>
      </c>
      <c r="F671" s="172">
        <v>2752183.36</v>
      </c>
      <c r="G671" s="172">
        <v>2289973.36</v>
      </c>
      <c r="H671" s="172">
        <f>+H672</f>
        <v>2266166.02</v>
      </c>
      <c r="I671" s="172">
        <f t="shared" si="10"/>
        <v>98.96036607168217</v>
      </c>
    </row>
    <row r="672" spans="1:9" ht="12.75">
      <c r="A672" s="156">
        <v>662</v>
      </c>
      <c r="B672" s="170" t="s">
        <v>549</v>
      </c>
      <c r="C672" s="171" t="s">
        <v>232</v>
      </c>
      <c r="D672" s="171" t="s">
        <v>1141</v>
      </c>
      <c r="E672" s="171" t="s">
        <v>550</v>
      </c>
      <c r="F672" s="172">
        <v>2752183.36</v>
      </c>
      <c r="G672" s="172">
        <v>2289973.36</v>
      </c>
      <c r="H672" s="172">
        <v>2266166.02</v>
      </c>
      <c r="I672" s="172">
        <f t="shared" si="10"/>
        <v>98.96036607168217</v>
      </c>
    </row>
    <row r="673" spans="1:9" ht="48">
      <c r="A673" s="156">
        <v>663</v>
      </c>
      <c r="B673" s="170" t="s">
        <v>233</v>
      </c>
      <c r="C673" s="171" t="s">
        <v>234</v>
      </c>
      <c r="D673" s="171"/>
      <c r="E673" s="171"/>
      <c r="F673" s="172">
        <v>0</v>
      </c>
      <c r="G673" s="172">
        <v>186381</v>
      </c>
      <c r="H673" s="172">
        <f>+H674</f>
        <v>185928.17</v>
      </c>
      <c r="I673" s="172">
        <f t="shared" si="10"/>
        <v>99.7570406854776</v>
      </c>
    </row>
    <row r="674" spans="1:9" ht="24">
      <c r="A674" s="156">
        <v>664</v>
      </c>
      <c r="B674" s="170" t="s">
        <v>698</v>
      </c>
      <c r="C674" s="171" t="s">
        <v>234</v>
      </c>
      <c r="D674" s="171" t="s">
        <v>1140</v>
      </c>
      <c r="E674" s="171"/>
      <c r="F674" s="172">
        <v>0</v>
      </c>
      <c r="G674" s="172">
        <v>186381</v>
      </c>
      <c r="H674" s="172">
        <f>+H675</f>
        <v>185928.17</v>
      </c>
      <c r="I674" s="172">
        <f t="shared" si="10"/>
        <v>99.7570406854776</v>
      </c>
    </row>
    <row r="675" spans="1:9" ht="12.75">
      <c r="A675" s="156">
        <v>665</v>
      </c>
      <c r="B675" s="170" t="s">
        <v>699</v>
      </c>
      <c r="C675" s="171" t="s">
        <v>234</v>
      </c>
      <c r="D675" s="171" t="s">
        <v>1141</v>
      </c>
      <c r="E675" s="171"/>
      <c r="F675" s="172">
        <v>0</v>
      </c>
      <c r="G675" s="172">
        <v>186381</v>
      </c>
      <c r="H675" s="172">
        <f>+H676</f>
        <v>185928.17</v>
      </c>
      <c r="I675" s="172">
        <f t="shared" si="10"/>
        <v>99.7570406854776</v>
      </c>
    </row>
    <row r="676" spans="1:9" ht="12.75">
      <c r="A676" s="156">
        <v>666</v>
      </c>
      <c r="B676" s="170" t="s">
        <v>547</v>
      </c>
      <c r="C676" s="171" t="s">
        <v>234</v>
      </c>
      <c r="D676" s="171" t="s">
        <v>1141</v>
      </c>
      <c r="E676" s="171" t="s">
        <v>548</v>
      </c>
      <c r="F676" s="172">
        <v>0</v>
      </c>
      <c r="G676" s="172">
        <v>186381</v>
      </c>
      <c r="H676" s="172">
        <f>+H677</f>
        <v>185928.17</v>
      </c>
      <c r="I676" s="172">
        <f aca="true" t="shared" si="11" ref="I676:I739">+H676/G676*100</f>
        <v>99.7570406854776</v>
      </c>
    </row>
    <row r="677" spans="1:9" ht="12.75">
      <c r="A677" s="156">
        <v>667</v>
      </c>
      <c r="B677" s="170" t="s">
        <v>549</v>
      </c>
      <c r="C677" s="171" t="s">
        <v>234</v>
      </c>
      <c r="D677" s="171" t="s">
        <v>1141</v>
      </c>
      <c r="E677" s="171" t="s">
        <v>550</v>
      </c>
      <c r="F677" s="172">
        <v>0</v>
      </c>
      <c r="G677" s="172">
        <v>186381</v>
      </c>
      <c r="H677" s="172">
        <v>185928.17</v>
      </c>
      <c r="I677" s="172">
        <f t="shared" si="11"/>
        <v>99.7570406854776</v>
      </c>
    </row>
    <row r="678" spans="1:9" ht="36">
      <c r="A678" s="156">
        <v>668</v>
      </c>
      <c r="B678" s="170" t="s">
        <v>235</v>
      </c>
      <c r="C678" s="171" t="s">
        <v>236</v>
      </c>
      <c r="D678" s="171"/>
      <c r="E678" s="171"/>
      <c r="F678" s="172">
        <v>0</v>
      </c>
      <c r="G678" s="172">
        <v>18699.56</v>
      </c>
      <c r="H678" s="172">
        <f>+H679</f>
        <v>17324.38</v>
      </c>
      <c r="I678" s="172">
        <f t="shared" si="11"/>
        <v>92.64592321958376</v>
      </c>
    </row>
    <row r="679" spans="1:9" ht="24">
      <c r="A679" s="156">
        <v>669</v>
      </c>
      <c r="B679" s="170" t="s">
        <v>698</v>
      </c>
      <c r="C679" s="171" t="s">
        <v>236</v>
      </c>
      <c r="D679" s="171" t="s">
        <v>1140</v>
      </c>
      <c r="E679" s="171"/>
      <c r="F679" s="172">
        <v>0</v>
      </c>
      <c r="G679" s="172">
        <v>18699.56</v>
      </c>
      <c r="H679" s="172">
        <f>+H680</f>
        <v>17324.38</v>
      </c>
      <c r="I679" s="172">
        <f t="shared" si="11"/>
        <v>92.64592321958376</v>
      </c>
    </row>
    <row r="680" spans="1:9" ht="12.75">
      <c r="A680" s="156">
        <v>670</v>
      </c>
      <c r="B680" s="170" t="s">
        <v>699</v>
      </c>
      <c r="C680" s="171" t="s">
        <v>236</v>
      </c>
      <c r="D680" s="171" t="s">
        <v>1141</v>
      </c>
      <c r="E680" s="171"/>
      <c r="F680" s="172">
        <v>0</v>
      </c>
      <c r="G680" s="172">
        <v>18699.56</v>
      </c>
      <c r="H680" s="172">
        <f>+H681</f>
        <v>17324.38</v>
      </c>
      <c r="I680" s="172">
        <f t="shared" si="11"/>
        <v>92.64592321958376</v>
      </c>
    </row>
    <row r="681" spans="1:9" ht="12.75">
      <c r="A681" s="156">
        <v>671</v>
      </c>
      <c r="B681" s="170" t="s">
        <v>547</v>
      </c>
      <c r="C681" s="171" t="s">
        <v>236</v>
      </c>
      <c r="D681" s="171" t="s">
        <v>1141</v>
      </c>
      <c r="E681" s="171" t="s">
        <v>548</v>
      </c>
      <c r="F681" s="172">
        <v>0</v>
      </c>
      <c r="G681" s="172">
        <v>18699.56</v>
      </c>
      <c r="H681" s="172">
        <f>+H682</f>
        <v>17324.38</v>
      </c>
      <c r="I681" s="172">
        <f t="shared" si="11"/>
        <v>92.64592321958376</v>
      </c>
    </row>
    <row r="682" spans="1:9" ht="12.75">
      <c r="A682" s="156">
        <v>672</v>
      </c>
      <c r="B682" s="170" t="s">
        <v>549</v>
      </c>
      <c r="C682" s="171" t="s">
        <v>236</v>
      </c>
      <c r="D682" s="171" t="s">
        <v>1141</v>
      </c>
      <c r="E682" s="171" t="s">
        <v>550</v>
      </c>
      <c r="F682" s="172">
        <v>0</v>
      </c>
      <c r="G682" s="172">
        <v>18699.56</v>
      </c>
      <c r="H682" s="172">
        <v>17324.38</v>
      </c>
      <c r="I682" s="172">
        <f t="shared" si="11"/>
        <v>92.64592321958376</v>
      </c>
    </row>
    <row r="683" spans="1:9" ht="36">
      <c r="A683" s="156">
        <v>673</v>
      </c>
      <c r="B683" s="170" t="s">
        <v>237</v>
      </c>
      <c r="C683" s="171" t="s">
        <v>238</v>
      </c>
      <c r="D683" s="171"/>
      <c r="E683" s="171"/>
      <c r="F683" s="172">
        <v>7500</v>
      </c>
      <c r="G683" s="172">
        <v>6600</v>
      </c>
      <c r="H683" s="172">
        <f>+H684</f>
        <v>6600</v>
      </c>
      <c r="I683" s="172">
        <f t="shared" si="11"/>
        <v>100</v>
      </c>
    </row>
    <row r="684" spans="1:9" ht="24">
      <c r="A684" s="156">
        <v>674</v>
      </c>
      <c r="B684" s="170" t="s">
        <v>698</v>
      </c>
      <c r="C684" s="171" t="s">
        <v>238</v>
      </c>
      <c r="D684" s="171" t="s">
        <v>1140</v>
      </c>
      <c r="E684" s="171"/>
      <c r="F684" s="172">
        <v>7500</v>
      </c>
      <c r="G684" s="172">
        <v>6600</v>
      </c>
      <c r="H684" s="172">
        <f>+H685</f>
        <v>6600</v>
      </c>
      <c r="I684" s="172">
        <f t="shared" si="11"/>
        <v>100</v>
      </c>
    </row>
    <row r="685" spans="1:9" ht="12.75">
      <c r="A685" s="156">
        <v>675</v>
      </c>
      <c r="B685" s="170" t="s">
        <v>699</v>
      </c>
      <c r="C685" s="171" t="s">
        <v>238</v>
      </c>
      <c r="D685" s="171" t="s">
        <v>1141</v>
      </c>
      <c r="E685" s="171"/>
      <c r="F685" s="172">
        <v>7500</v>
      </c>
      <c r="G685" s="172">
        <v>6600</v>
      </c>
      <c r="H685" s="172">
        <f>+H686</f>
        <v>6600</v>
      </c>
      <c r="I685" s="172">
        <f t="shared" si="11"/>
        <v>100</v>
      </c>
    </row>
    <row r="686" spans="1:9" ht="12.75">
      <c r="A686" s="156">
        <v>676</v>
      </c>
      <c r="B686" s="170" t="s">
        <v>547</v>
      </c>
      <c r="C686" s="171" t="s">
        <v>238</v>
      </c>
      <c r="D686" s="171" t="s">
        <v>1141</v>
      </c>
      <c r="E686" s="171" t="s">
        <v>548</v>
      </c>
      <c r="F686" s="172">
        <v>7500</v>
      </c>
      <c r="G686" s="172">
        <v>6600</v>
      </c>
      <c r="H686" s="172">
        <f>+H687</f>
        <v>6600</v>
      </c>
      <c r="I686" s="172">
        <f t="shared" si="11"/>
        <v>100</v>
      </c>
    </row>
    <row r="687" spans="1:9" ht="12.75">
      <c r="A687" s="156">
        <v>677</v>
      </c>
      <c r="B687" s="170" t="s">
        <v>549</v>
      </c>
      <c r="C687" s="171" t="s">
        <v>238</v>
      </c>
      <c r="D687" s="171" t="s">
        <v>1141</v>
      </c>
      <c r="E687" s="171" t="s">
        <v>550</v>
      </c>
      <c r="F687" s="172">
        <v>7500</v>
      </c>
      <c r="G687" s="172">
        <v>6600</v>
      </c>
      <c r="H687" s="172">
        <v>6600</v>
      </c>
      <c r="I687" s="172">
        <f t="shared" si="11"/>
        <v>100</v>
      </c>
    </row>
    <row r="688" spans="1:9" ht="36">
      <c r="A688" s="156">
        <v>678</v>
      </c>
      <c r="B688" s="170" t="s">
        <v>239</v>
      </c>
      <c r="C688" s="171" t="s">
        <v>240</v>
      </c>
      <c r="D688" s="171"/>
      <c r="E688" s="171"/>
      <c r="F688" s="172">
        <v>0</v>
      </c>
      <c r="G688" s="172">
        <v>7000000</v>
      </c>
      <c r="H688" s="172">
        <f>+H689</f>
        <v>1868210</v>
      </c>
      <c r="I688" s="172">
        <f t="shared" si="11"/>
        <v>26.688714285714287</v>
      </c>
    </row>
    <row r="689" spans="1:9" ht="24">
      <c r="A689" s="156">
        <v>679</v>
      </c>
      <c r="B689" s="170" t="s">
        <v>698</v>
      </c>
      <c r="C689" s="171" t="s">
        <v>240</v>
      </c>
      <c r="D689" s="171" t="s">
        <v>1140</v>
      </c>
      <c r="E689" s="171"/>
      <c r="F689" s="172">
        <v>0</v>
      </c>
      <c r="G689" s="172">
        <v>7000000</v>
      </c>
      <c r="H689" s="172">
        <f>+H690</f>
        <v>1868210</v>
      </c>
      <c r="I689" s="172">
        <f t="shared" si="11"/>
        <v>26.688714285714287</v>
      </c>
    </row>
    <row r="690" spans="1:9" ht="12.75">
      <c r="A690" s="156">
        <v>680</v>
      </c>
      <c r="B690" s="170" t="s">
        <v>699</v>
      </c>
      <c r="C690" s="171" t="s">
        <v>240</v>
      </c>
      <c r="D690" s="171" t="s">
        <v>1141</v>
      </c>
      <c r="E690" s="171"/>
      <c r="F690" s="172">
        <v>0</v>
      </c>
      <c r="G690" s="172">
        <v>7000000</v>
      </c>
      <c r="H690" s="172">
        <f>+H691</f>
        <v>1868210</v>
      </c>
      <c r="I690" s="172">
        <f t="shared" si="11"/>
        <v>26.688714285714287</v>
      </c>
    </row>
    <row r="691" spans="1:9" ht="12.75">
      <c r="A691" s="156">
        <v>681</v>
      </c>
      <c r="B691" s="170" t="s">
        <v>547</v>
      </c>
      <c r="C691" s="171" t="s">
        <v>240</v>
      </c>
      <c r="D691" s="171" t="s">
        <v>1141</v>
      </c>
      <c r="E691" s="171" t="s">
        <v>548</v>
      </c>
      <c r="F691" s="172">
        <v>0</v>
      </c>
      <c r="G691" s="172">
        <v>7000000</v>
      </c>
      <c r="H691" s="172">
        <f>+H692</f>
        <v>1868210</v>
      </c>
      <c r="I691" s="172">
        <f t="shared" si="11"/>
        <v>26.688714285714287</v>
      </c>
    </row>
    <row r="692" spans="1:9" ht="12.75">
      <c r="A692" s="156">
        <v>682</v>
      </c>
      <c r="B692" s="170" t="s">
        <v>549</v>
      </c>
      <c r="C692" s="171" t="s">
        <v>240</v>
      </c>
      <c r="D692" s="171" t="s">
        <v>1141</v>
      </c>
      <c r="E692" s="171" t="s">
        <v>550</v>
      </c>
      <c r="F692" s="172">
        <v>0</v>
      </c>
      <c r="G692" s="172">
        <v>7000000</v>
      </c>
      <c r="H692" s="172">
        <v>1868210</v>
      </c>
      <c r="I692" s="172">
        <f t="shared" si="11"/>
        <v>26.688714285714287</v>
      </c>
    </row>
    <row r="693" spans="1:9" ht="36">
      <c r="A693" s="156">
        <v>683</v>
      </c>
      <c r="B693" s="170" t="s">
        <v>241</v>
      </c>
      <c r="C693" s="171" t="s">
        <v>242</v>
      </c>
      <c r="D693" s="171"/>
      <c r="E693" s="171"/>
      <c r="F693" s="172">
        <v>0</v>
      </c>
      <c r="G693" s="172">
        <v>123300</v>
      </c>
      <c r="H693" s="172">
        <f>+H694</f>
        <v>123300</v>
      </c>
      <c r="I693" s="172">
        <f t="shared" si="11"/>
        <v>100</v>
      </c>
    </row>
    <row r="694" spans="1:9" ht="24">
      <c r="A694" s="156">
        <v>684</v>
      </c>
      <c r="B694" s="170" t="s">
        <v>698</v>
      </c>
      <c r="C694" s="171" t="s">
        <v>242</v>
      </c>
      <c r="D694" s="171" t="s">
        <v>1140</v>
      </c>
      <c r="E694" s="171"/>
      <c r="F694" s="172">
        <v>0</v>
      </c>
      <c r="G694" s="172">
        <v>123300</v>
      </c>
      <c r="H694" s="172">
        <f>+H695</f>
        <v>123300</v>
      </c>
      <c r="I694" s="172">
        <f t="shared" si="11"/>
        <v>100</v>
      </c>
    </row>
    <row r="695" spans="1:9" ht="12.75">
      <c r="A695" s="156">
        <v>685</v>
      </c>
      <c r="B695" s="170" t="s">
        <v>699</v>
      </c>
      <c r="C695" s="171" t="s">
        <v>242</v>
      </c>
      <c r="D695" s="171" t="s">
        <v>1141</v>
      </c>
      <c r="E695" s="171"/>
      <c r="F695" s="172">
        <v>0</v>
      </c>
      <c r="G695" s="172">
        <v>123300</v>
      </c>
      <c r="H695" s="172">
        <f>+H696</f>
        <v>123300</v>
      </c>
      <c r="I695" s="172">
        <f t="shared" si="11"/>
        <v>100</v>
      </c>
    </row>
    <row r="696" spans="1:9" ht="12.75">
      <c r="A696" s="156">
        <v>686</v>
      </c>
      <c r="B696" s="170" t="s">
        <v>547</v>
      </c>
      <c r="C696" s="171" t="s">
        <v>242</v>
      </c>
      <c r="D696" s="171" t="s">
        <v>1141</v>
      </c>
      <c r="E696" s="171" t="s">
        <v>548</v>
      </c>
      <c r="F696" s="172">
        <v>0</v>
      </c>
      <c r="G696" s="172">
        <v>123300</v>
      </c>
      <c r="H696" s="172">
        <f>+H697</f>
        <v>123300</v>
      </c>
      <c r="I696" s="172">
        <f t="shared" si="11"/>
        <v>100</v>
      </c>
    </row>
    <row r="697" spans="1:9" ht="12.75">
      <c r="A697" s="156">
        <v>687</v>
      </c>
      <c r="B697" s="170" t="s">
        <v>549</v>
      </c>
      <c r="C697" s="171" t="s">
        <v>242</v>
      </c>
      <c r="D697" s="171" t="s">
        <v>1141</v>
      </c>
      <c r="E697" s="171" t="s">
        <v>550</v>
      </c>
      <c r="F697" s="172">
        <v>0</v>
      </c>
      <c r="G697" s="172">
        <v>123300</v>
      </c>
      <c r="H697" s="172">
        <v>123300</v>
      </c>
      <c r="I697" s="172">
        <f t="shared" si="11"/>
        <v>100</v>
      </c>
    </row>
    <row r="698" spans="1:9" ht="36">
      <c r="A698" s="156">
        <v>688</v>
      </c>
      <c r="B698" s="170" t="s">
        <v>243</v>
      </c>
      <c r="C698" s="171" t="s">
        <v>244</v>
      </c>
      <c r="D698" s="171"/>
      <c r="E698" s="171"/>
      <c r="F698" s="172">
        <v>0</v>
      </c>
      <c r="G698" s="172">
        <v>2206790.66</v>
      </c>
      <c r="H698" s="172">
        <f>+H699</f>
        <v>2206790.66</v>
      </c>
      <c r="I698" s="172">
        <f t="shared" si="11"/>
        <v>100</v>
      </c>
    </row>
    <row r="699" spans="1:9" ht="24">
      <c r="A699" s="156">
        <v>689</v>
      </c>
      <c r="B699" s="170" t="s">
        <v>698</v>
      </c>
      <c r="C699" s="171" t="s">
        <v>244</v>
      </c>
      <c r="D699" s="171" t="s">
        <v>1140</v>
      </c>
      <c r="E699" s="171"/>
      <c r="F699" s="172">
        <v>0</v>
      </c>
      <c r="G699" s="172">
        <v>2206790.66</v>
      </c>
      <c r="H699" s="172">
        <f>+H700</f>
        <v>2206790.66</v>
      </c>
      <c r="I699" s="172">
        <f t="shared" si="11"/>
        <v>100</v>
      </c>
    </row>
    <row r="700" spans="1:9" ht="12.75">
      <c r="A700" s="156">
        <v>690</v>
      </c>
      <c r="B700" s="170" t="s">
        <v>699</v>
      </c>
      <c r="C700" s="171" t="s">
        <v>244</v>
      </c>
      <c r="D700" s="171" t="s">
        <v>1141</v>
      </c>
      <c r="E700" s="171"/>
      <c r="F700" s="172">
        <v>0</v>
      </c>
      <c r="G700" s="172">
        <v>2206790.66</v>
      </c>
      <c r="H700" s="172">
        <f>+H701</f>
        <v>2206790.66</v>
      </c>
      <c r="I700" s="172">
        <f t="shared" si="11"/>
        <v>100</v>
      </c>
    </row>
    <row r="701" spans="1:9" ht="12.75">
      <c r="A701" s="156">
        <v>691</v>
      </c>
      <c r="B701" s="170" t="s">
        <v>547</v>
      </c>
      <c r="C701" s="171" t="s">
        <v>244</v>
      </c>
      <c r="D701" s="171" t="s">
        <v>1141</v>
      </c>
      <c r="E701" s="171" t="s">
        <v>548</v>
      </c>
      <c r="F701" s="172">
        <v>0</v>
      </c>
      <c r="G701" s="172">
        <v>2206790.66</v>
      </c>
      <c r="H701" s="172">
        <f>+H702</f>
        <v>2206790.66</v>
      </c>
      <c r="I701" s="172">
        <f t="shared" si="11"/>
        <v>100</v>
      </c>
    </row>
    <row r="702" spans="1:9" ht="12.75">
      <c r="A702" s="156">
        <v>692</v>
      </c>
      <c r="B702" s="170" t="s">
        <v>549</v>
      </c>
      <c r="C702" s="171" t="s">
        <v>244</v>
      </c>
      <c r="D702" s="171" t="s">
        <v>1141</v>
      </c>
      <c r="E702" s="171" t="s">
        <v>550</v>
      </c>
      <c r="F702" s="172">
        <v>0</v>
      </c>
      <c r="G702" s="172">
        <v>2206790.66</v>
      </c>
      <c r="H702" s="172">
        <v>2206790.66</v>
      </c>
      <c r="I702" s="172">
        <f t="shared" si="11"/>
        <v>100</v>
      </c>
    </row>
    <row r="703" spans="1:9" ht="36">
      <c r="A703" s="156">
        <v>693</v>
      </c>
      <c r="B703" s="170" t="s">
        <v>245</v>
      </c>
      <c r="C703" s="171" t="s">
        <v>246</v>
      </c>
      <c r="D703" s="171"/>
      <c r="E703" s="171"/>
      <c r="F703" s="172">
        <v>1000000</v>
      </c>
      <c r="G703" s="172">
        <v>0</v>
      </c>
      <c r="H703" s="172">
        <f>+H704</f>
        <v>0</v>
      </c>
      <c r="I703" s="172">
        <v>0</v>
      </c>
    </row>
    <row r="704" spans="1:9" ht="24">
      <c r="A704" s="156">
        <v>694</v>
      </c>
      <c r="B704" s="170" t="s">
        <v>698</v>
      </c>
      <c r="C704" s="171" t="s">
        <v>246</v>
      </c>
      <c r="D704" s="171" t="s">
        <v>1140</v>
      </c>
      <c r="E704" s="171"/>
      <c r="F704" s="172">
        <v>1000000</v>
      </c>
      <c r="G704" s="172">
        <v>0</v>
      </c>
      <c r="H704" s="172">
        <f>+H705</f>
        <v>0</v>
      </c>
      <c r="I704" s="172">
        <v>0</v>
      </c>
    </row>
    <row r="705" spans="1:9" ht="12.75">
      <c r="A705" s="156">
        <v>695</v>
      </c>
      <c r="B705" s="170" t="s">
        <v>699</v>
      </c>
      <c r="C705" s="171" t="s">
        <v>246</v>
      </c>
      <c r="D705" s="171" t="s">
        <v>1141</v>
      </c>
      <c r="E705" s="171"/>
      <c r="F705" s="172">
        <v>1000000</v>
      </c>
      <c r="G705" s="172">
        <v>0</v>
      </c>
      <c r="H705" s="172">
        <f>+H706</f>
        <v>0</v>
      </c>
      <c r="I705" s="172">
        <v>0</v>
      </c>
    </row>
    <row r="706" spans="1:9" ht="12.75">
      <c r="A706" s="156">
        <v>696</v>
      </c>
      <c r="B706" s="170" t="s">
        <v>547</v>
      </c>
      <c r="C706" s="171" t="s">
        <v>246</v>
      </c>
      <c r="D706" s="171" t="s">
        <v>1141</v>
      </c>
      <c r="E706" s="171" t="s">
        <v>548</v>
      </c>
      <c r="F706" s="172">
        <v>1000000</v>
      </c>
      <c r="G706" s="172">
        <v>0</v>
      </c>
      <c r="H706" s="172">
        <f>+H707</f>
        <v>0</v>
      </c>
      <c r="I706" s="172">
        <v>0</v>
      </c>
    </row>
    <row r="707" spans="1:9" ht="12.75">
      <c r="A707" s="156">
        <v>697</v>
      </c>
      <c r="B707" s="170" t="s">
        <v>549</v>
      </c>
      <c r="C707" s="171" t="s">
        <v>246</v>
      </c>
      <c r="D707" s="171" t="s">
        <v>1141</v>
      </c>
      <c r="E707" s="171" t="s">
        <v>550</v>
      </c>
      <c r="F707" s="172">
        <v>1000000</v>
      </c>
      <c r="G707" s="172">
        <v>0</v>
      </c>
      <c r="H707" s="172">
        <v>0</v>
      </c>
      <c r="I707" s="172">
        <v>0</v>
      </c>
    </row>
    <row r="708" spans="1:9" ht="24">
      <c r="A708" s="156">
        <v>698</v>
      </c>
      <c r="B708" s="170" t="s">
        <v>247</v>
      </c>
      <c r="C708" s="171" t="s">
        <v>248</v>
      </c>
      <c r="D708" s="171"/>
      <c r="E708" s="171"/>
      <c r="F708" s="172">
        <v>12567716.96</v>
      </c>
      <c r="G708" s="172">
        <v>10686182.57</v>
      </c>
      <c r="H708" s="172">
        <f>+H709</f>
        <v>10506595.8</v>
      </c>
      <c r="I708" s="172">
        <f t="shared" si="11"/>
        <v>98.31944879451933</v>
      </c>
    </row>
    <row r="709" spans="1:9" ht="24">
      <c r="A709" s="156">
        <v>699</v>
      </c>
      <c r="B709" s="170" t="s">
        <v>698</v>
      </c>
      <c r="C709" s="171" t="s">
        <v>248</v>
      </c>
      <c r="D709" s="171" t="s">
        <v>1140</v>
      </c>
      <c r="E709" s="171"/>
      <c r="F709" s="172">
        <v>12567716.96</v>
      </c>
      <c r="G709" s="172">
        <v>10686182.57</v>
      </c>
      <c r="H709" s="172">
        <f>+H710</f>
        <v>10506595.8</v>
      </c>
      <c r="I709" s="172">
        <f t="shared" si="11"/>
        <v>98.31944879451933</v>
      </c>
    </row>
    <row r="710" spans="1:9" ht="12.75">
      <c r="A710" s="156">
        <v>700</v>
      </c>
      <c r="B710" s="170" t="s">
        <v>699</v>
      </c>
      <c r="C710" s="171" t="s">
        <v>248</v>
      </c>
      <c r="D710" s="171" t="s">
        <v>1141</v>
      </c>
      <c r="E710" s="171"/>
      <c r="F710" s="172">
        <v>12567716.96</v>
      </c>
      <c r="G710" s="172">
        <v>10686182.57</v>
      </c>
      <c r="H710" s="172">
        <f>+H711</f>
        <v>10506595.8</v>
      </c>
      <c r="I710" s="172">
        <f t="shared" si="11"/>
        <v>98.31944879451933</v>
      </c>
    </row>
    <row r="711" spans="1:9" ht="12.75">
      <c r="A711" s="156">
        <v>701</v>
      </c>
      <c r="B711" s="170" t="s">
        <v>547</v>
      </c>
      <c r="C711" s="171" t="s">
        <v>248</v>
      </c>
      <c r="D711" s="171" t="s">
        <v>1141</v>
      </c>
      <c r="E711" s="171" t="s">
        <v>548</v>
      </c>
      <c r="F711" s="172">
        <v>12567716.96</v>
      </c>
      <c r="G711" s="172">
        <v>10686182.57</v>
      </c>
      <c r="H711" s="172">
        <f>+H712</f>
        <v>10506595.8</v>
      </c>
      <c r="I711" s="172">
        <f t="shared" si="11"/>
        <v>98.31944879451933</v>
      </c>
    </row>
    <row r="712" spans="1:9" ht="12.75">
      <c r="A712" s="156">
        <v>702</v>
      </c>
      <c r="B712" s="170" t="s">
        <v>549</v>
      </c>
      <c r="C712" s="171" t="s">
        <v>248</v>
      </c>
      <c r="D712" s="171" t="s">
        <v>1141</v>
      </c>
      <c r="E712" s="171" t="s">
        <v>550</v>
      </c>
      <c r="F712" s="172">
        <v>12567716.96</v>
      </c>
      <c r="G712" s="172">
        <v>10686182.57</v>
      </c>
      <c r="H712" s="172">
        <v>10506595.8</v>
      </c>
      <c r="I712" s="172">
        <f t="shared" si="11"/>
        <v>98.31944879451933</v>
      </c>
    </row>
    <row r="713" spans="1:9" ht="36">
      <c r="A713" s="156">
        <v>703</v>
      </c>
      <c r="B713" s="170" t="s">
        <v>249</v>
      </c>
      <c r="C713" s="171" t="s">
        <v>250</v>
      </c>
      <c r="D713" s="171"/>
      <c r="E713" s="171"/>
      <c r="F713" s="172">
        <v>2709421.77</v>
      </c>
      <c r="G713" s="172">
        <v>2263266.94</v>
      </c>
      <c r="H713" s="172">
        <f>+H714</f>
        <v>2218969.97</v>
      </c>
      <c r="I713" s="172">
        <f t="shared" si="11"/>
        <v>98.04278632727257</v>
      </c>
    </row>
    <row r="714" spans="1:9" ht="24">
      <c r="A714" s="156">
        <v>704</v>
      </c>
      <c r="B714" s="170" t="s">
        <v>698</v>
      </c>
      <c r="C714" s="171" t="s">
        <v>250</v>
      </c>
      <c r="D714" s="171" t="s">
        <v>1140</v>
      </c>
      <c r="E714" s="171"/>
      <c r="F714" s="172">
        <v>2709421.77</v>
      </c>
      <c r="G714" s="172">
        <v>2263266.94</v>
      </c>
      <c r="H714" s="172">
        <f>+H715</f>
        <v>2218969.97</v>
      </c>
      <c r="I714" s="172">
        <f t="shared" si="11"/>
        <v>98.04278632727257</v>
      </c>
    </row>
    <row r="715" spans="1:9" ht="12.75">
      <c r="A715" s="156">
        <v>705</v>
      </c>
      <c r="B715" s="170" t="s">
        <v>699</v>
      </c>
      <c r="C715" s="171" t="s">
        <v>250</v>
      </c>
      <c r="D715" s="171" t="s">
        <v>1141</v>
      </c>
      <c r="E715" s="171"/>
      <c r="F715" s="172">
        <v>2709421.77</v>
      </c>
      <c r="G715" s="172">
        <v>2263266.94</v>
      </c>
      <c r="H715" s="172">
        <f>+H716</f>
        <v>2218969.97</v>
      </c>
      <c r="I715" s="172">
        <f t="shared" si="11"/>
        <v>98.04278632727257</v>
      </c>
    </row>
    <row r="716" spans="1:9" ht="12.75">
      <c r="A716" s="156">
        <v>706</v>
      </c>
      <c r="B716" s="170" t="s">
        <v>547</v>
      </c>
      <c r="C716" s="171" t="s">
        <v>250</v>
      </c>
      <c r="D716" s="171" t="s">
        <v>1141</v>
      </c>
      <c r="E716" s="171" t="s">
        <v>548</v>
      </c>
      <c r="F716" s="172">
        <v>2709421.77</v>
      </c>
      <c r="G716" s="172">
        <v>2263266.94</v>
      </c>
      <c r="H716" s="172">
        <f>+H717</f>
        <v>2218969.97</v>
      </c>
      <c r="I716" s="172">
        <f t="shared" si="11"/>
        <v>98.04278632727257</v>
      </c>
    </row>
    <row r="717" spans="1:9" ht="12.75">
      <c r="A717" s="156">
        <v>707</v>
      </c>
      <c r="B717" s="170" t="s">
        <v>549</v>
      </c>
      <c r="C717" s="171" t="s">
        <v>250</v>
      </c>
      <c r="D717" s="171" t="s">
        <v>1141</v>
      </c>
      <c r="E717" s="171" t="s">
        <v>550</v>
      </c>
      <c r="F717" s="172">
        <v>2709421.77</v>
      </c>
      <c r="G717" s="172">
        <v>2263266.94</v>
      </c>
      <c r="H717" s="172">
        <v>2218969.97</v>
      </c>
      <c r="I717" s="172">
        <f t="shared" si="11"/>
        <v>98.04278632727257</v>
      </c>
    </row>
    <row r="718" spans="1:9" ht="24">
      <c r="A718" s="156">
        <v>708</v>
      </c>
      <c r="B718" s="170" t="s">
        <v>251</v>
      </c>
      <c r="C718" s="171" t="s">
        <v>252</v>
      </c>
      <c r="D718" s="171"/>
      <c r="E718" s="171"/>
      <c r="F718" s="172">
        <v>130200</v>
      </c>
      <c r="G718" s="172">
        <v>130200</v>
      </c>
      <c r="H718" s="172">
        <f>+H719</f>
        <v>130200</v>
      </c>
      <c r="I718" s="172">
        <f t="shared" si="11"/>
        <v>100</v>
      </c>
    </row>
    <row r="719" spans="1:9" ht="24">
      <c r="A719" s="156">
        <v>709</v>
      </c>
      <c r="B719" s="170" t="s">
        <v>698</v>
      </c>
      <c r="C719" s="171" t="s">
        <v>252</v>
      </c>
      <c r="D719" s="171" t="s">
        <v>1140</v>
      </c>
      <c r="E719" s="171"/>
      <c r="F719" s="172">
        <v>130200</v>
      </c>
      <c r="G719" s="172">
        <v>130200</v>
      </c>
      <c r="H719" s="172">
        <f>+H720</f>
        <v>130200</v>
      </c>
      <c r="I719" s="172">
        <f t="shared" si="11"/>
        <v>100</v>
      </c>
    </row>
    <row r="720" spans="1:9" ht="12.75">
      <c r="A720" s="156">
        <v>710</v>
      </c>
      <c r="B720" s="170" t="s">
        <v>699</v>
      </c>
      <c r="C720" s="171" t="s">
        <v>252</v>
      </c>
      <c r="D720" s="171" t="s">
        <v>1141</v>
      </c>
      <c r="E720" s="171"/>
      <c r="F720" s="172">
        <v>130200</v>
      </c>
      <c r="G720" s="172">
        <v>130200</v>
      </c>
      <c r="H720" s="172">
        <f>+H721</f>
        <v>130200</v>
      </c>
      <c r="I720" s="172">
        <f t="shared" si="11"/>
        <v>100</v>
      </c>
    </row>
    <row r="721" spans="1:9" ht="12.75">
      <c r="A721" s="156">
        <v>711</v>
      </c>
      <c r="B721" s="170" t="s">
        <v>547</v>
      </c>
      <c r="C721" s="171" t="s">
        <v>252</v>
      </c>
      <c r="D721" s="171" t="s">
        <v>1141</v>
      </c>
      <c r="E721" s="171" t="s">
        <v>548</v>
      </c>
      <c r="F721" s="172">
        <v>130200</v>
      </c>
      <c r="G721" s="172">
        <v>130200</v>
      </c>
      <c r="H721" s="172">
        <f>+H722</f>
        <v>130200</v>
      </c>
      <c r="I721" s="172">
        <f t="shared" si="11"/>
        <v>100</v>
      </c>
    </row>
    <row r="722" spans="1:9" ht="12.75">
      <c r="A722" s="156">
        <v>712</v>
      </c>
      <c r="B722" s="170" t="s">
        <v>549</v>
      </c>
      <c r="C722" s="171" t="s">
        <v>252</v>
      </c>
      <c r="D722" s="171" t="s">
        <v>1141</v>
      </c>
      <c r="E722" s="171" t="s">
        <v>550</v>
      </c>
      <c r="F722" s="172">
        <v>130200</v>
      </c>
      <c r="G722" s="172">
        <v>130200</v>
      </c>
      <c r="H722" s="172">
        <v>130200</v>
      </c>
      <c r="I722" s="172">
        <f t="shared" si="11"/>
        <v>100</v>
      </c>
    </row>
    <row r="723" spans="1:9" ht="36">
      <c r="A723" s="156">
        <v>713</v>
      </c>
      <c r="B723" s="170" t="s">
        <v>253</v>
      </c>
      <c r="C723" s="171" t="s">
        <v>254</v>
      </c>
      <c r="D723" s="171"/>
      <c r="E723" s="171"/>
      <c r="F723" s="172">
        <v>7.5</v>
      </c>
      <c r="G723" s="172">
        <v>7.5</v>
      </c>
      <c r="H723" s="172">
        <f>+H724</f>
        <v>7.5</v>
      </c>
      <c r="I723" s="172">
        <f t="shared" si="11"/>
        <v>100</v>
      </c>
    </row>
    <row r="724" spans="1:9" ht="24">
      <c r="A724" s="156">
        <v>714</v>
      </c>
      <c r="B724" s="170" t="s">
        <v>698</v>
      </c>
      <c r="C724" s="171" t="s">
        <v>254</v>
      </c>
      <c r="D724" s="171" t="s">
        <v>1140</v>
      </c>
      <c r="E724" s="171"/>
      <c r="F724" s="172">
        <v>7.5</v>
      </c>
      <c r="G724" s="172">
        <v>7.5</v>
      </c>
      <c r="H724" s="172">
        <f>+H725</f>
        <v>7.5</v>
      </c>
      <c r="I724" s="172">
        <f t="shared" si="11"/>
        <v>100</v>
      </c>
    </row>
    <row r="725" spans="1:9" ht="12.75">
      <c r="A725" s="156">
        <v>715</v>
      </c>
      <c r="B725" s="170" t="s">
        <v>699</v>
      </c>
      <c r="C725" s="171" t="s">
        <v>254</v>
      </c>
      <c r="D725" s="171" t="s">
        <v>1141</v>
      </c>
      <c r="E725" s="171"/>
      <c r="F725" s="172">
        <v>7.5</v>
      </c>
      <c r="G725" s="172">
        <v>7.5</v>
      </c>
      <c r="H725" s="172">
        <f>+H726</f>
        <v>7.5</v>
      </c>
      <c r="I725" s="172">
        <f t="shared" si="11"/>
        <v>100</v>
      </c>
    </row>
    <row r="726" spans="1:9" ht="12.75">
      <c r="A726" s="156">
        <v>716</v>
      </c>
      <c r="B726" s="170" t="s">
        <v>547</v>
      </c>
      <c r="C726" s="171" t="s">
        <v>254</v>
      </c>
      <c r="D726" s="171" t="s">
        <v>1141</v>
      </c>
      <c r="E726" s="171" t="s">
        <v>548</v>
      </c>
      <c r="F726" s="172">
        <v>7.5</v>
      </c>
      <c r="G726" s="172">
        <v>7.5</v>
      </c>
      <c r="H726" s="172">
        <f>+H727</f>
        <v>7.5</v>
      </c>
      <c r="I726" s="172">
        <f t="shared" si="11"/>
        <v>100</v>
      </c>
    </row>
    <row r="727" spans="1:9" ht="12.75">
      <c r="A727" s="156">
        <v>717</v>
      </c>
      <c r="B727" s="170" t="s">
        <v>549</v>
      </c>
      <c r="C727" s="171" t="s">
        <v>254</v>
      </c>
      <c r="D727" s="171" t="s">
        <v>1141</v>
      </c>
      <c r="E727" s="171" t="s">
        <v>550</v>
      </c>
      <c r="F727" s="172">
        <v>7.5</v>
      </c>
      <c r="G727" s="172">
        <v>7.5</v>
      </c>
      <c r="H727" s="172">
        <v>7.5</v>
      </c>
      <c r="I727" s="172">
        <f t="shared" si="11"/>
        <v>100</v>
      </c>
    </row>
    <row r="728" spans="1:9" ht="36">
      <c r="A728" s="156">
        <v>718</v>
      </c>
      <c r="B728" s="170" t="s">
        <v>255</v>
      </c>
      <c r="C728" s="171" t="s">
        <v>256</v>
      </c>
      <c r="D728" s="171"/>
      <c r="E728" s="171"/>
      <c r="F728" s="172">
        <v>0</v>
      </c>
      <c r="G728" s="172">
        <v>1750000</v>
      </c>
      <c r="H728" s="172">
        <f>+H729</f>
        <v>1750000</v>
      </c>
      <c r="I728" s="172">
        <f t="shared" si="11"/>
        <v>100</v>
      </c>
    </row>
    <row r="729" spans="1:9" ht="24">
      <c r="A729" s="156">
        <v>719</v>
      </c>
      <c r="B729" s="170" t="s">
        <v>698</v>
      </c>
      <c r="C729" s="171" t="s">
        <v>256</v>
      </c>
      <c r="D729" s="171" t="s">
        <v>1140</v>
      </c>
      <c r="E729" s="171"/>
      <c r="F729" s="172">
        <v>0</v>
      </c>
      <c r="G729" s="172">
        <v>1750000</v>
      </c>
      <c r="H729" s="172">
        <f>+H730</f>
        <v>1750000</v>
      </c>
      <c r="I729" s="172">
        <f t="shared" si="11"/>
        <v>100</v>
      </c>
    </row>
    <row r="730" spans="1:9" ht="12.75">
      <c r="A730" s="156">
        <v>720</v>
      </c>
      <c r="B730" s="170" t="s">
        <v>699</v>
      </c>
      <c r="C730" s="171" t="s">
        <v>256</v>
      </c>
      <c r="D730" s="171" t="s">
        <v>1141</v>
      </c>
      <c r="E730" s="171"/>
      <c r="F730" s="172">
        <v>0</v>
      </c>
      <c r="G730" s="172">
        <v>1750000</v>
      </c>
      <c r="H730" s="172">
        <f>+H731</f>
        <v>1750000</v>
      </c>
      <c r="I730" s="172">
        <f t="shared" si="11"/>
        <v>100</v>
      </c>
    </row>
    <row r="731" spans="1:9" ht="12.75">
      <c r="A731" s="156">
        <v>721</v>
      </c>
      <c r="B731" s="170" t="s">
        <v>547</v>
      </c>
      <c r="C731" s="171" t="s">
        <v>256</v>
      </c>
      <c r="D731" s="171" t="s">
        <v>1141</v>
      </c>
      <c r="E731" s="171" t="s">
        <v>548</v>
      </c>
      <c r="F731" s="172">
        <v>0</v>
      </c>
      <c r="G731" s="172">
        <v>1750000</v>
      </c>
      <c r="H731" s="172">
        <f>+H732</f>
        <v>1750000</v>
      </c>
      <c r="I731" s="172">
        <f t="shared" si="11"/>
        <v>100</v>
      </c>
    </row>
    <row r="732" spans="1:9" ht="12.75">
      <c r="A732" s="156">
        <v>722</v>
      </c>
      <c r="B732" s="170" t="s">
        <v>549</v>
      </c>
      <c r="C732" s="171" t="s">
        <v>256</v>
      </c>
      <c r="D732" s="171" t="s">
        <v>1141</v>
      </c>
      <c r="E732" s="171" t="s">
        <v>550</v>
      </c>
      <c r="F732" s="172">
        <v>0</v>
      </c>
      <c r="G732" s="172">
        <v>1750000</v>
      </c>
      <c r="H732" s="172">
        <v>1750000</v>
      </c>
      <c r="I732" s="172">
        <f t="shared" si="11"/>
        <v>100</v>
      </c>
    </row>
    <row r="733" spans="1:9" ht="36">
      <c r="A733" s="156">
        <v>723</v>
      </c>
      <c r="B733" s="170" t="s">
        <v>257</v>
      </c>
      <c r="C733" s="171" t="s">
        <v>258</v>
      </c>
      <c r="D733" s="171"/>
      <c r="E733" s="171"/>
      <c r="F733" s="172">
        <v>0</v>
      </c>
      <c r="G733" s="172">
        <v>30825</v>
      </c>
      <c r="H733" s="172">
        <f>+H734</f>
        <v>30825</v>
      </c>
      <c r="I733" s="172">
        <f t="shared" si="11"/>
        <v>100</v>
      </c>
    </row>
    <row r="734" spans="1:9" ht="24">
      <c r="A734" s="156">
        <v>724</v>
      </c>
      <c r="B734" s="170" t="s">
        <v>698</v>
      </c>
      <c r="C734" s="171" t="s">
        <v>258</v>
      </c>
      <c r="D734" s="171" t="s">
        <v>1140</v>
      </c>
      <c r="E734" s="171"/>
      <c r="F734" s="172">
        <v>0</v>
      </c>
      <c r="G734" s="172">
        <v>30825</v>
      </c>
      <c r="H734" s="172">
        <f>+H735</f>
        <v>30825</v>
      </c>
      <c r="I734" s="172">
        <f t="shared" si="11"/>
        <v>100</v>
      </c>
    </row>
    <row r="735" spans="1:9" ht="12.75">
      <c r="A735" s="156">
        <v>725</v>
      </c>
      <c r="B735" s="170" t="s">
        <v>699</v>
      </c>
      <c r="C735" s="171" t="s">
        <v>258</v>
      </c>
      <c r="D735" s="171" t="s">
        <v>1141</v>
      </c>
      <c r="E735" s="171"/>
      <c r="F735" s="172">
        <v>0</v>
      </c>
      <c r="G735" s="172">
        <v>30825</v>
      </c>
      <c r="H735" s="172">
        <f>+H736</f>
        <v>30825</v>
      </c>
      <c r="I735" s="172">
        <f t="shared" si="11"/>
        <v>100</v>
      </c>
    </row>
    <row r="736" spans="1:9" ht="12.75">
      <c r="A736" s="156">
        <v>726</v>
      </c>
      <c r="B736" s="170" t="s">
        <v>547</v>
      </c>
      <c r="C736" s="171" t="s">
        <v>258</v>
      </c>
      <c r="D736" s="171" t="s">
        <v>1141</v>
      </c>
      <c r="E736" s="171" t="s">
        <v>548</v>
      </c>
      <c r="F736" s="172">
        <v>0</v>
      </c>
      <c r="G736" s="172">
        <v>30825</v>
      </c>
      <c r="H736" s="172">
        <f>+H737</f>
        <v>30825</v>
      </c>
      <c r="I736" s="172">
        <f t="shared" si="11"/>
        <v>100</v>
      </c>
    </row>
    <row r="737" spans="1:9" ht="12.75">
      <c r="A737" s="156">
        <v>727</v>
      </c>
      <c r="B737" s="170" t="s">
        <v>549</v>
      </c>
      <c r="C737" s="171" t="s">
        <v>258</v>
      </c>
      <c r="D737" s="171" t="s">
        <v>1141</v>
      </c>
      <c r="E737" s="171" t="s">
        <v>550</v>
      </c>
      <c r="F737" s="172">
        <v>0</v>
      </c>
      <c r="G737" s="172">
        <v>30825</v>
      </c>
      <c r="H737" s="172">
        <v>30825</v>
      </c>
      <c r="I737" s="172">
        <f t="shared" si="11"/>
        <v>100</v>
      </c>
    </row>
    <row r="738" spans="1:9" ht="12.75">
      <c r="A738" s="156">
        <v>728</v>
      </c>
      <c r="B738" s="170" t="s">
        <v>259</v>
      </c>
      <c r="C738" s="171" t="s">
        <v>260</v>
      </c>
      <c r="D738" s="171"/>
      <c r="E738" s="171"/>
      <c r="F738" s="172">
        <v>20074767.44</v>
      </c>
      <c r="G738" s="172">
        <v>21999695.22</v>
      </c>
      <c r="H738" s="172">
        <f>+H739+H744+H749+H754+H759+H764+H769+H774+H779+H784</f>
        <v>21816101.759999998</v>
      </c>
      <c r="I738" s="172">
        <f t="shared" si="11"/>
        <v>99.16547271148968</v>
      </c>
    </row>
    <row r="739" spans="1:9" ht="48">
      <c r="A739" s="156">
        <v>729</v>
      </c>
      <c r="B739" s="170" t="s">
        <v>261</v>
      </c>
      <c r="C739" s="171" t="s">
        <v>262</v>
      </c>
      <c r="D739" s="171"/>
      <c r="E739" s="171"/>
      <c r="F739" s="172">
        <v>2794557.45</v>
      </c>
      <c r="G739" s="172">
        <v>2866167.45</v>
      </c>
      <c r="H739" s="172">
        <f>+H740</f>
        <v>2803252.23</v>
      </c>
      <c r="I739" s="172">
        <f t="shared" si="11"/>
        <v>97.80490075693238</v>
      </c>
    </row>
    <row r="740" spans="1:9" ht="24">
      <c r="A740" s="156">
        <v>730</v>
      </c>
      <c r="B740" s="170" t="s">
        <v>698</v>
      </c>
      <c r="C740" s="171" t="s">
        <v>262</v>
      </c>
      <c r="D740" s="171" t="s">
        <v>1140</v>
      </c>
      <c r="E740" s="171"/>
      <c r="F740" s="172">
        <v>2794557.45</v>
      </c>
      <c r="G740" s="172">
        <v>2866167.45</v>
      </c>
      <c r="H740" s="172">
        <f>+H741</f>
        <v>2803252.23</v>
      </c>
      <c r="I740" s="172">
        <f aca="true" t="shared" si="12" ref="I740:I803">+H740/G740*100</f>
        <v>97.80490075693238</v>
      </c>
    </row>
    <row r="741" spans="1:9" ht="12.75">
      <c r="A741" s="156">
        <v>731</v>
      </c>
      <c r="B741" s="170" t="s">
        <v>700</v>
      </c>
      <c r="C741" s="171" t="s">
        <v>262</v>
      </c>
      <c r="D741" s="171" t="s">
        <v>701</v>
      </c>
      <c r="E741" s="171"/>
      <c r="F741" s="172">
        <v>2794557.45</v>
      </c>
      <c r="G741" s="172">
        <v>2866167.45</v>
      </c>
      <c r="H741" s="172">
        <f>+H742</f>
        <v>2803252.23</v>
      </c>
      <c r="I741" s="172">
        <f t="shared" si="12"/>
        <v>97.80490075693238</v>
      </c>
    </row>
    <row r="742" spans="1:9" ht="12.75">
      <c r="A742" s="156">
        <v>732</v>
      </c>
      <c r="B742" s="170" t="s">
        <v>547</v>
      </c>
      <c r="C742" s="171" t="s">
        <v>262</v>
      </c>
      <c r="D742" s="171" t="s">
        <v>701</v>
      </c>
      <c r="E742" s="171" t="s">
        <v>548</v>
      </c>
      <c r="F742" s="172">
        <v>2794557.45</v>
      </c>
      <c r="G742" s="172">
        <v>2866167.45</v>
      </c>
      <c r="H742" s="172">
        <f>+H743</f>
        <v>2803252.23</v>
      </c>
      <c r="I742" s="172">
        <f t="shared" si="12"/>
        <v>97.80490075693238</v>
      </c>
    </row>
    <row r="743" spans="1:9" ht="12.75">
      <c r="A743" s="156">
        <v>733</v>
      </c>
      <c r="B743" s="170" t="s">
        <v>549</v>
      </c>
      <c r="C743" s="171" t="s">
        <v>262</v>
      </c>
      <c r="D743" s="171" t="s">
        <v>701</v>
      </c>
      <c r="E743" s="171" t="s">
        <v>550</v>
      </c>
      <c r="F743" s="172">
        <v>2794557.45</v>
      </c>
      <c r="G743" s="172">
        <v>2866167.45</v>
      </c>
      <c r="H743" s="172">
        <v>2803252.23</v>
      </c>
      <c r="I743" s="172">
        <f t="shared" si="12"/>
        <v>97.80490075693238</v>
      </c>
    </row>
    <row r="744" spans="1:9" ht="48">
      <c r="A744" s="156">
        <v>734</v>
      </c>
      <c r="B744" s="173" t="s">
        <v>263</v>
      </c>
      <c r="C744" s="171" t="s">
        <v>264</v>
      </c>
      <c r="D744" s="171"/>
      <c r="E744" s="171"/>
      <c r="F744" s="172">
        <v>0</v>
      </c>
      <c r="G744" s="172">
        <v>238700.87</v>
      </c>
      <c r="H744" s="172">
        <f>+H745</f>
        <v>237571.13</v>
      </c>
      <c r="I744" s="172">
        <f t="shared" si="12"/>
        <v>99.52671307817185</v>
      </c>
    </row>
    <row r="745" spans="1:9" ht="24">
      <c r="A745" s="156">
        <v>735</v>
      </c>
      <c r="B745" s="170" t="s">
        <v>698</v>
      </c>
      <c r="C745" s="171" t="s">
        <v>264</v>
      </c>
      <c r="D745" s="171" t="s">
        <v>1140</v>
      </c>
      <c r="E745" s="171"/>
      <c r="F745" s="172">
        <v>0</v>
      </c>
      <c r="G745" s="172">
        <v>238700.87</v>
      </c>
      <c r="H745" s="172">
        <f>+H746</f>
        <v>237571.13</v>
      </c>
      <c r="I745" s="172">
        <f t="shared" si="12"/>
        <v>99.52671307817185</v>
      </c>
    </row>
    <row r="746" spans="1:9" ht="12.75">
      <c r="A746" s="156">
        <v>736</v>
      </c>
      <c r="B746" s="170" t="s">
        <v>700</v>
      </c>
      <c r="C746" s="171" t="s">
        <v>264</v>
      </c>
      <c r="D746" s="171" t="s">
        <v>701</v>
      </c>
      <c r="E746" s="171"/>
      <c r="F746" s="172">
        <v>0</v>
      </c>
      <c r="G746" s="172">
        <v>238700.87</v>
      </c>
      <c r="H746" s="172">
        <f>+H747</f>
        <v>237571.13</v>
      </c>
      <c r="I746" s="172">
        <f t="shared" si="12"/>
        <v>99.52671307817185</v>
      </c>
    </row>
    <row r="747" spans="1:9" ht="12.75">
      <c r="A747" s="156">
        <v>737</v>
      </c>
      <c r="B747" s="170" t="s">
        <v>547</v>
      </c>
      <c r="C747" s="171" t="s">
        <v>264</v>
      </c>
      <c r="D747" s="171" t="s">
        <v>701</v>
      </c>
      <c r="E747" s="171" t="s">
        <v>548</v>
      </c>
      <c r="F747" s="172">
        <v>0</v>
      </c>
      <c r="G747" s="172">
        <v>238700.87</v>
      </c>
      <c r="H747" s="172">
        <f>+H748</f>
        <v>237571.13</v>
      </c>
      <c r="I747" s="172">
        <f t="shared" si="12"/>
        <v>99.52671307817185</v>
      </c>
    </row>
    <row r="748" spans="1:9" ht="12.75">
      <c r="A748" s="156">
        <v>738</v>
      </c>
      <c r="B748" s="170" t="s">
        <v>549</v>
      </c>
      <c r="C748" s="171" t="s">
        <v>264</v>
      </c>
      <c r="D748" s="171" t="s">
        <v>701</v>
      </c>
      <c r="E748" s="171" t="s">
        <v>550</v>
      </c>
      <c r="F748" s="172">
        <v>0</v>
      </c>
      <c r="G748" s="172">
        <v>238700.87</v>
      </c>
      <c r="H748" s="172">
        <v>237571.13</v>
      </c>
      <c r="I748" s="172">
        <f t="shared" si="12"/>
        <v>99.52671307817185</v>
      </c>
    </row>
    <row r="749" spans="1:9" ht="36">
      <c r="A749" s="156">
        <v>739</v>
      </c>
      <c r="B749" s="170" t="s">
        <v>265</v>
      </c>
      <c r="C749" s="171" t="s">
        <v>266</v>
      </c>
      <c r="D749" s="171"/>
      <c r="E749" s="171"/>
      <c r="F749" s="172">
        <v>185125.65</v>
      </c>
      <c r="G749" s="172">
        <v>122828.74</v>
      </c>
      <c r="H749" s="172">
        <f>+H750</f>
        <v>122339.02</v>
      </c>
      <c r="I749" s="172">
        <f t="shared" si="12"/>
        <v>99.60129852345632</v>
      </c>
    </row>
    <row r="750" spans="1:9" ht="24">
      <c r="A750" s="156">
        <v>740</v>
      </c>
      <c r="B750" s="170" t="s">
        <v>698</v>
      </c>
      <c r="C750" s="171" t="s">
        <v>266</v>
      </c>
      <c r="D750" s="171" t="s">
        <v>1140</v>
      </c>
      <c r="E750" s="171"/>
      <c r="F750" s="172">
        <v>185125.65</v>
      </c>
      <c r="G750" s="172">
        <v>122828.74</v>
      </c>
      <c r="H750" s="172">
        <f>+H751</f>
        <v>122339.02</v>
      </c>
      <c r="I750" s="172">
        <f t="shared" si="12"/>
        <v>99.60129852345632</v>
      </c>
    </row>
    <row r="751" spans="1:9" ht="12.75">
      <c r="A751" s="156">
        <v>741</v>
      </c>
      <c r="B751" s="170" t="s">
        <v>700</v>
      </c>
      <c r="C751" s="171" t="s">
        <v>266</v>
      </c>
      <c r="D751" s="171" t="s">
        <v>701</v>
      </c>
      <c r="E751" s="171"/>
      <c r="F751" s="172">
        <v>185125.65</v>
      </c>
      <c r="G751" s="172">
        <v>122828.74</v>
      </c>
      <c r="H751" s="172">
        <f>+H752</f>
        <v>122339.02</v>
      </c>
      <c r="I751" s="172">
        <f t="shared" si="12"/>
        <v>99.60129852345632</v>
      </c>
    </row>
    <row r="752" spans="1:9" ht="12.75">
      <c r="A752" s="156">
        <v>742</v>
      </c>
      <c r="B752" s="170" t="s">
        <v>547</v>
      </c>
      <c r="C752" s="171" t="s">
        <v>266</v>
      </c>
      <c r="D752" s="171" t="s">
        <v>701</v>
      </c>
      <c r="E752" s="171" t="s">
        <v>548</v>
      </c>
      <c r="F752" s="172">
        <v>185125.65</v>
      </c>
      <c r="G752" s="172">
        <v>122828.74</v>
      </c>
      <c r="H752" s="172">
        <f>+H753</f>
        <v>122339.02</v>
      </c>
      <c r="I752" s="172">
        <f t="shared" si="12"/>
        <v>99.60129852345632</v>
      </c>
    </row>
    <row r="753" spans="1:9" ht="12.75">
      <c r="A753" s="156">
        <v>743</v>
      </c>
      <c r="B753" s="170" t="s">
        <v>549</v>
      </c>
      <c r="C753" s="171" t="s">
        <v>266</v>
      </c>
      <c r="D753" s="171" t="s">
        <v>701</v>
      </c>
      <c r="E753" s="171" t="s">
        <v>550</v>
      </c>
      <c r="F753" s="172">
        <v>185125.65</v>
      </c>
      <c r="G753" s="172">
        <v>122828.74</v>
      </c>
      <c r="H753" s="172">
        <v>122339.02</v>
      </c>
      <c r="I753" s="172">
        <f t="shared" si="12"/>
        <v>99.60129852345632</v>
      </c>
    </row>
    <row r="754" spans="1:9" ht="24">
      <c r="A754" s="156">
        <v>744</v>
      </c>
      <c r="B754" s="170" t="s">
        <v>219</v>
      </c>
      <c r="C754" s="171" t="s">
        <v>267</v>
      </c>
      <c r="D754" s="171"/>
      <c r="E754" s="171"/>
      <c r="F754" s="172">
        <v>118036.19</v>
      </c>
      <c r="G754" s="172">
        <v>117823.03</v>
      </c>
      <c r="H754" s="172">
        <f>+H755</f>
        <v>117823.03</v>
      </c>
      <c r="I754" s="172">
        <f t="shared" si="12"/>
        <v>100</v>
      </c>
    </row>
    <row r="755" spans="1:9" ht="24">
      <c r="A755" s="156">
        <v>745</v>
      </c>
      <c r="B755" s="170" t="s">
        <v>698</v>
      </c>
      <c r="C755" s="171" t="s">
        <v>267</v>
      </c>
      <c r="D755" s="171" t="s">
        <v>1140</v>
      </c>
      <c r="E755" s="171"/>
      <c r="F755" s="172">
        <v>118036.19</v>
      </c>
      <c r="G755" s="172">
        <v>117823.03</v>
      </c>
      <c r="H755" s="172">
        <f>+H756</f>
        <v>117823.03</v>
      </c>
      <c r="I755" s="172">
        <f t="shared" si="12"/>
        <v>100</v>
      </c>
    </row>
    <row r="756" spans="1:9" ht="12.75">
      <c r="A756" s="156">
        <v>746</v>
      </c>
      <c r="B756" s="170" t="s">
        <v>700</v>
      </c>
      <c r="C756" s="171" t="s">
        <v>267</v>
      </c>
      <c r="D756" s="171" t="s">
        <v>701</v>
      </c>
      <c r="E756" s="171"/>
      <c r="F756" s="172">
        <v>118036.19</v>
      </c>
      <c r="G756" s="172">
        <v>117823.03</v>
      </c>
      <c r="H756" s="172">
        <f>+H757</f>
        <v>117823.03</v>
      </c>
      <c r="I756" s="172">
        <f t="shared" si="12"/>
        <v>100</v>
      </c>
    </row>
    <row r="757" spans="1:9" ht="12.75">
      <c r="A757" s="156">
        <v>747</v>
      </c>
      <c r="B757" s="170" t="s">
        <v>547</v>
      </c>
      <c r="C757" s="171" t="s">
        <v>267</v>
      </c>
      <c r="D757" s="171" t="s">
        <v>701</v>
      </c>
      <c r="E757" s="171" t="s">
        <v>548</v>
      </c>
      <c r="F757" s="172">
        <v>118036.19</v>
      </c>
      <c r="G757" s="172">
        <v>117823.03</v>
      </c>
      <c r="H757" s="172">
        <f>+H758</f>
        <v>117823.03</v>
      </c>
      <c r="I757" s="172">
        <f t="shared" si="12"/>
        <v>100</v>
      </c>
    </row>
    <row r="758" spans="1:9" ht="12.75">
      <c r="A758" s="156">
        <v>748</v>
      </c>
      <c r="B758" s="170" t="s">
        <v>549</v>
      </c>
      <c r="C758" s="171" t="s">
        <v>267</v>
      </c>
      <c r="D758" s="171" t="s">
        <v>701</v>
      </c>
      <c r="E758" s="171" t="s">
        <v>550</v>
      </c>
      <c r="F758" s="172">
        <v>118036.19</v>
      </c>
      <c r="G758" s="172">
        <v>117823.03</v>
      </c>
      <c r="H758" s="172">
        <v>117823.03</v>
      </c>
      <c r="I758" s="172">
        <f t="shared" si="12"/>
        <v>100</v>
      </c>
    </row>
    <row r="759" spans="1:9" ht="36">
      <c r="A759" s="156">
        <v>749</v>
      </c>
      <c r="B759" s="170" t="s">
        <v>268</v>
      </c>
      <c r="C759" s="171" t="s">
        <v>269</v>
      </c>
      <c r="D759" s="171"/>
      <c r="E759" s="171"/>
      <c r="F759" s="172">
        <v>0</v>
      </c>
      <c r="G759" s="172">
        <v>500000</v>
      </c>
      <c r="H759" s="172">
        <f>+H760</f>
        <v>500000</v>
      </c>
      <c r="I759" s="172">
        <f t="shared" si="12"/>
        <v>100</v>
      </c>
    </row>
    <row r="760" spans="1:9" ht="24">
      <c r="A760" s="156">
        <v>750</v>
      </c>
      <c r="B760" s="170" t="s">
        <v>698</v>
      </c>
      <c r="C760" s="171" t="s">
        <v>269</v>
      </c>
      <c r="D760" s="171" t="s">
        <v>1140</v>
      </c>
      <c r="E760" s="171"/>
      <c r="F760" s="172">
        <v>0</v>
      </c>
      <c r="G760" s="172">
        <v>500000</v>
      </c>
      <c r="H760" s="172">
        <f>+H761</f>
        <v>500000</v>
      </c>
      <c r="I760" s="172">
        <f t="shared" si="12"/>
        <v>100</v>
      </c>
    </row>
    <row r="761" spans="1:9" ht="12.75">
      <c r="A761" s="156">
        <v>751</v>
      </c>
      <c r="B761" s="170" t="s">
        <v>700</v>
      </c>
      <c r="C761" s="171" t="s">
        <v>269</v>
      </c>
      <c r="D761" s="171" t="s">
        <v>701</v>
      </c>
      <c r="E761" s="171"/>
      <c r="F761" s="172">
        <v>0</v>
      </c>
      <c r="G761" s="172">
        <v>500000</v>
      </c>
      <c r="H761" s="172">
        <f>+H762</f>
        <v>500000</v>
      </c>
      <c r="I761" s="172">
        <f t="shared" si="12"/>
        <v>100</v>
      </c>
    </row>
    <row r="762" spans="1:9" ht="12.75">
      <c r="A762" s="156">
        <v>752</v>
      </c>
      <c r="B762" s="170" t="s">
        <v>547</v>
      </c>
      <c r="C762" s="171" t="s">
        <v>269</v>
      </c>
      <c r="D762" s="171" t="s">
        <v>701</v>
      </c>
      <c r="E762" s="171" t="s">
        <v>548</v>
      </c>
      <c r="F762" s="172">
        <v>0</v>
      </c>
      <c r="G762" s="172">
        <v>500000</v>
      </c>
      <c r="H762" s="172">
        <f>+H763</f>
        <v>500000</v>
      </c>
      <c r="I762" s="172">
        <f t="shared" si="12"/>
        <v>100</v>
      </c>
    </row>
    <row r="763" spans="1:9" ht="12.75">
      <c r="A763" s="156">
        <v>753</v>
      </c>
      <c r="B763" s="170" t="s">
        <v>549</v>
      </c>
      <c r="C763" s="171" t="s">
        <v>269</v>
      </c>
      <c r="D763" s="171" t="s">
        <v>701</v>
      </c>
      <c r="E763" s="171" t="s">
        <v>550</v>
      </c>
      <c r="F763" s="172">
        <v>0</v>
      </c>
      <c r="G763" s="172">
        <v>500000</v>
      </c>
      <c r="H763" s="172">
        <v>500000</v>
      </c>
      <c r="I763" s="172">
        <f t="shared" si="12"/>
        <v>100</v>
      </c>
    </row>
    <row r="764" spans="1:9" ht="36">
      <c r="A764" s="156">
        <v>754</v>
      </c>
      <c r="B764" s="170" t="s">
        <v>270</v>
      </c>
      <c r="C764" s="171" t="s">
        <v>271</v>
      </c>
      <c r="D764" s="171"/>
      <c r="E764" s="171"/>
      <c r="F764" s="172">
        <v>0</v>
      </c>
      <c r="G764" s="172">
        <v>2730360.09</v>
      </c>
      <c r="H764" s="172">
        <f>+H765</f>
        <v>2730360.09</v>
      </c>
      <c r="I764" s="172">
        <f t="shared" si="12"/>
        <v>100</v>
      </c>
    </row>
    <row r="765" spans="1:9" ht="24">
      <c r="A765" s="156">
        <v>755</v>
      </c>
      <c r="B765" s="170" t="s">
        <v>698</v>
      </c>
      <c r="C765" s="171" t="s">
        <v>271</v>
      </c>
      <c r="D765" s="171" t="s">
        <v>1140</v>
      </c>
      <c r="E765" s="171"/>
      <c r="F765" s="172">
        <v>0</v>
      </c>
      <c r="G765" s="172">
        <v>2730360.09</v>
      </c>
      <c r="H765" s="172">
        <f>+H766</f>
        <v>2730360.09</v>
      </c>
      <c r="I765" s="172">
        <f t="shared" si="12"/>
        <v>100</v>
      </c>
    </row>
    <row r="766" spans="1:9" ht="12.75">
      <c r="A766" s="156">
        <v>756</v>
      </c>
      <c r="B766" s="170" t="s">
        <v>700</v>
      </c>
      <c r="C766" s="171" t="s">
        <v>271</v>
      </c>
      <c r="D766" s="171" t="s">
        <v>701</v>
      </c>
      <c r="E766" s="171"/>
      <c r="F766" s="172">
        <v>0</v>
      </c>
      <c r="G766" s="172">
        <v>2730360.09</v>
      </c>
      <c r="H766" s="172">
        <f>+H767</f>
        <v>2730360.09</v>
      </c>
      <c r="I766" s="172">
        <f t="shared" si="12"/>
        <v>100</v>
      </c>
    </row>
    <row r="767" spans="1:9" ht="12.75">
      <c r="A767" s="156">
        <v>757</v>
      </c>
      <c r="B767" s="170" t="s">
        <v>547</v>
      </c>
      <c r="C767" s="171" t="s">
        <v>271</v>
      </c>
      <c r="D767" s="171" t="s">
        <v>701</v>
      </c>
      <c r="E767" s="171" t="s">
        <v>548</v>
      </c>
      <c r="F767" s="172">
        <v>0</v>
      </c>
      <c r="G767" s="172">
        <v>2730360.09</v>
      </c>
      <c r="H767" s="172">
        <f>+H768</f>
        <v>2730360.09</v>
      </c>
      <c r="I767" s="172">
        <f t="shared" si="12"/>
        <v>100</v>
      </c>
    </row>
    <row r="768" spans="1:9" ht="12.75">
      <c r="A768" s="156">
        <v>758</v>
      </c>
      <c r="B768" s="170" t="s">
        <v>549</v>
      </c>
      <c r="C768" s="171" t="s">
        <v>271</v>
      </c>
      <c r="D768" s="171" t="s">
        <v>701</v>
      </c>
      <c r="E768" s="171" t="s">
        <v>550</v>
      </c>
      <c r="F768" s="172">
        <v>0</v>
      </c>
      <c r="G768" s="172">
        <v>2730360.09</v>
      </c>
      <c r="H768" s="172">
        <v>2730360.09</v>
      </c>
      <c r="I768" s="172">
        <f t="shared" si="12"/>
        <v>100</v>
      </c>
    </row>
    <row r="769" spans="1:9" ht="36">
      <c r="A769" s="156">
        <v>759</v>
      </c>
      <c r="B769" s="170" t="s">
        <v>272</v>
      </c>
      <c r="C769" s="171" t="s">
        <v>273</v>
      </c>
      <c r="D769" s="171"/>
      <c r="E769" s="171"/>
      <c r="F769" s="172">
        <v>5169305.92</v>
      </c>
      <c r="G769" s="172">
        <v>5018897.01</v>
      </c>
      <c r="H769" s="172">
        <f>+H770</f>
        <v>5012816.26</v>
      </c>
      <c r="I769" s="172">
        <f t="shared" si="12"/>
        <v>99.87884290138084</v>
      </c>
    </row>
    <row r="770" spans="1:9" ht="24">
      <c r="A770" s="156">
        <v>760</v>
      </c>
      <c r="B770" s="170" t="s">
        <v>698</v>
      </c>
      <c r="C770" s="171" t="s">
        <v>273</v>
      </c>
      <c r="D770" s="171" t="s">
        <v>1140</v>
      </c>
      <c r="E770" s="171"/>
      <c r="F770" s="172">
        <v>5169305.92</v>
      </c>
      <c r="G770" s="172">
        <v>5018897.01</v>
      </c>
      <c r="H770" s="172">
        <f>+H771</f>
        <v>5012816.26</v>
      </c>
      <c r="I770" s="172">
        <f t="shared" si="12"/>
        <v>99.87884290138084</v>
      </c>
    </row>
    <row r="771" spans="1:9" ht="12.75">
      <c r="A771" s="156">
        <v>761</v>
      </c>
      <c r="B771" s="170" t="s">
        <v>700</v>
      </c>
      <c r="C771" s="171" t="s">
        <v>273</v>
      </c>
      <c r="D771" s="171" t="s">
        <v>701</v>
      </c>
      <c r="E771" s="171"/>
      <c r="F771" s="172">
        <v>5169305.92</v>
      </c>
      <c r="G771" s="172">
        <v>5018897.01</v>
      </c>
      <c r="H771" s="172">
        <f>+H772</f>
        <v>5012816.26</v>
      </c>
      <c r="I771" s="172">
        <f t="shared" si="12"/>
        <v>99.87884290138084</v>
      </c>
    </row>
    <row r="772" spans="1:9" ht="12.75">
      <c r="A772" s="156">
        <v>762</v>
      </c>
      <c r="B772" s="170" t="s">
        <v>547</v>
      </c>
      <c r="C772" s="171" t="s">
        <v>273</v>
      </c>
      <c r="D772" s="171" t="s">
        <v>701</v>
      </c>
      <c r="E772" s="171" t="s">
        <v>548</v>
      </c>
      <c r="F772" s="172">
        <v>5169305.92</v>
      </c>
      <c r="G772" s="172">
        <v>5018897.01</v>
      </c>
      <c r="H772" s="172">
        <f>+H773</f>
        <v>5012816.26</v>
      </c>
      <c r="I772" s="172">
        <f t="shared" si="12"/>
        <v>99.87884290138084</v>
      </c>
    </row>
    <row r="773" spans="1:9" ht="12.75">
      <c r="A773" s="156">
        <v>763</v>
      </c>
      <c r="B773" s="170" t="s">
        <v>549</v>
      </c>
      <c r="C773" s="171" t="s">
        <v>273</v>
      </c>
      <c r="D773" s="171" t="s">
        <v>701</v>
      </c>
      <c r="E773" s="171" t="s">
        <v>550</v>
      </c>
      <c r="F773" s="172">
        <v>5169305.92</v>
      </c>
      <c r="G773" s="172">
        <v>5018897.01</v>
      </c>
      <c r="H773" s="172">
        <v>5012816.26</v>
      </c>
      <c r="I773" s="172">
        <f t="shared" si="12"/>
        <v>99.87884290138084</v>
      </c>
    </row>
    <row r="774" spans="1:9" ht="48">
      <c r="A774" s="156">
        <v>764</v>
      </c>
      <c r="B774" s="170" t="s">
        <v>274</v>
      </c>
      <c r="C774" s="171" t="s">
        <v>275</v>
      </c>
      <c r="D774" s="171"/>
      <c r="E774" s="171"/>
      <c r="F774" s="172">
        <v>204000</v>
      </c>
      <c r="G774" s="172">
        <v>204000</v>
      </c>
      <c r="H774" s="172">
        <f>+H775</f>
        <v>204000</v>
      </c>
      <c r="I774" s="172">
        <f t="shared" si="12"/>
        <v>100</v>
      </c>
    </row>
    <row r="775" spans="1:9" ht="24">
      <c r="A775" s="156">
        <v>765</v>
      </c>
      <c r="B775" s="170" t="s">
        <v>698</v>
      </c>
      <c r="C775" s="171" t="s">
        <v>275</v>
      </c>
      <c r="D775" s="171" t="s">
        <v>1140</v>
      </c>
      <c r="E775" s="171"/>
      <c r="F775" s="172">
        <v>204000</v>
      </c>
      <c r="G775" s="172">
        <v>204000</v>
      </c>
      <c r="H775" s="172">
        <f>+H776</f>
        <v>204000</v>
      </c>
      <c r="I775" s="172">
        <f t="shared" si="12"/>
        <v>100</v>
      </c>
    </row>
    <row r="776" spans="1:9" ht="12.75">
      <c r="A776" s="156">
        <v>766</v>
      </c>
      <c r="B776" s="170" t="s">
        <v>700</v>
      </c>
      <c r="C776" s="171" t="s">
        <v>275</v>
      </c>
      <c r="D776" s="171" t="s">
        <v>701</v>
      </c>
      <c r="E776" s="171"/>
      <c r="F776" s="172">
        <v>204000</v>
      </c>
      <c r="G776" s="172">
        <v>204000</v>
      </c>
      <c r="H776" s="172">
        <f>+H777</f>
        <v>204000</v>
      </c>
      <c r="I776" s="172">
        <f t="shared" si="12"/>
        <v>100</v>
      </c>
    </row>
    <row r="777" spans="1:9" ht="12.75">
      <c r="A777" s="156">
        <v>767</v>
      </c>
      <c r="B777" s="170" t="s">
        <v>547</v>
      </c>
      <c r="C777" s="171" t="s">
        <v>275</v>
      </c>
      <c r="D777" s="171" t="s">
        <v>701</v>
      </c>
      <c r="E777" s="171" t="s">
        <v>548</v>
      </c>
      <c r="F777" s="172">
        <v>204000</v>
      </c>
      <c r="G777" s="172">
        <v>204000</v>
      </c>
      <c r="H777" s="172">
        <f>+H778</f>
        <v>204000</v>
      </c>
      <c r="I777" s="172">
        <f t="shared" si="12"/>
        <v>100</v>
      </c>
    </row>
    <row r="778" spans="1:9" ht="12.75">
      <c r="A778" s="156">
        <v>768</v>
      </c>
      <c r="B778" s="170" t="s">
        <v>549</v>
      </c>
      <c r="C778" s="171" t="s">
        <v>275</v>
      </c>
      <c r="D778" s="171" t="s">
        <v>701</v>
      </c>
      <c r="E778" s="171" t="s">
        <v>550</v>
      </c>
      <c r="F778" s="172">
        <v>204000</v>
      </c>
      <c r="G778" s="172">
        <v>204000</v>
      </c>
      <c r="H778" s="172">
        <v>204000</v>
      </c>
      <c r="I778" s="172">
        <f t="shared" si="12"/>
        <v>100</v>
      </c>
    </row>
    <row r="779" spans="1:9" ht="36">
      <c r="A779" s="156">
        <v>769</v>
      </c>
      <c r="B779" s="170" t="s">
        <v>276</v>
      </c>
      <c r="C779" s="171" t="s">
        <v>277</v>
      </c>
      <c r="D779" s="171"/>
      <c r="E779" s="171"/>
      <c r="F779" s="172">
        <v>11603742.23</v>
      </c>
      <c r="G779" s="172">
        <v>10195867.03</v>
      </c>
      <c r="H779" s="172">
        <f>+H780</f>
        <v>10082889</v>
      </c>
      <c r="I779" s="172">
        <f t="shared" si="12"/>
        <v>98.89192326981534</v>
      </c>
    </row>
    <row r="780" spans="1:9" ht="24">
      <c r="A780" s="156">
        <v>770</v>
      </c>
      <c r="B780" s="170" t="s">
        <v>698</v>
      </c>
      <c r="C780" s="171" t="s">
        <v>277</v>
      </c>
      <c r="D780" s="171" t="s">
        <v>1140</v>
      </c>
      <c r="E780" s="171"/>
      <c r="F780" s="172">
        <v>11603742.23</v>
      </c>
      <c r="G780" s="172">
        <v>10195867.03</v>
      </c>
      <c r="H780" s="172">
        <f>+H781</f>
        <v>10082889</v>
      </c>
      <c r="I780" s="172">
        <f t="shared" si="12"/>
        <v>98.89192326981534</v>
      </c>
    </row>
    <row r="781" spans="1:9" ht="12.75">
      <c r="A781" s="156">
        <v>771</v>
      </c>
      <c r="B781" s="170" t="s">
        <v>700</v>
      </c>
      <c r="C781" s="171" t="s">
        <v>277</v>
      </c>
      <c r="D781" s="171" t="s">
        <v>701</v>
      </c>
      <c r="E781" s="171"/>
      <c r="F781" s="172">
        <v>11603742.23</v>
      </c>
      <c r="G781" s="172">
        <v>10195867.03</v>
      </c>
      <c r="H781" s="172">
        <f>+H782</f>
        <v>10082889</v>
      </c>
      <c r="I781" s="172">
        <f t="shared" si="12"/>
        <v>98.89192326981534</v>
      </c>
    </row>
    <row r="782" spans="1:9" ht="12.75">
      <c r="A782" s="156">
        <v>772</v>
      </c>
      <c r="B782" s="170" t="s">
        <v>547</v>
      </c>
      <c r="C782" s="171" t="s">
        <v>277</v>
      </c>
      <c r="D782" s="171" t="s">
        <v>701</v>
      </c>
      <c r="E782" s="171" t="s">
        <v>548</v>
      </c>
      <c r="F782" s="172">
        <v>11603742.23</v>
      </c>
      <c r="G782" s="172">
        <v>10195867.03</v>
      </c>
      <c r="H782" s="172">
        <f>+H783</f>
        <v>10082889</v>
      </c>
      <c r="I782" s="172">
        <f t="shared" si="12"/>
        <v>98.89192326981534</v>
      </c>
    </row>
    <row r="783" spans="1:9" ht="12.75">
      <c r="A783" s="156">
        <v>773</v>
      </c>
      <c r="B783" s="170" t="s">
        <v>549</v>
      </c>
      <c r="C783" s="171" t="s">
        <v>277</v>
      </c>
      <c r="D783" s="171" t="s">
        <v>701</v>
      </c>
      <c r="E783" s="171" t="s">
        <v>550</v>
      </c>
      <c r="F783" s="172">
        <v>11603742.23</v>
      </c>
      <c r="G783" s="172">
        <v>10195867.03</v>
      </c>
      <c r="H783" s="172">
        <v>10082889</v>
      </c>
      <c r="I783" s="172">
        <f t="shared" si="12"/>
        <v>98.89192326981534</v>
      </c>
    </row>
    <row r="784" spans="1:9" ht="48">
      <c r="A784" s="156">
        <v>774</v>
      </c>
      <c r="B784" s="170" t="s">
        <v>278</v>
      </c>
      <c r="C784" s="171" t="s">
        <v>279</v>
      </c>
      <c r="D784" s="171"/>
      <c r="E784" s="171"/>
      <c r="F784" s="172">
        <v>0</v>
      </c>
      <c r="G784" s="172">
        <v>5051</v>
      </c>
      <c r="H784" s="172">
        <f>+H785</f>
        <v>5051</v>
      </c>
      <c r="I784" s="172">
        <f t="shared" si="12"/>
        <v>100</v>
      </c>
    </row>
    <row r="785" spans="1:9" ht="24">
      <c r="A785" s="156">
        <v>775</v>
      </c>
      <c r="B785" s="170" t="s">
        <v>698</v>
      </c>
      <c r="C785" s="171" t="s">
        <v>279</v>
      </c>
      <c r="D785" s="171" t="s">
        <v>1140</v>
      </c>
      <c r="E785" s="171"/>
      <c r="F785" s="172">
        <v>0</v>
      </c>
      <c r="G785" s="172">
        <v>5051</v>
      </c>
      <c r="H785" s="172">
        <f>+H786</f>
        <v>5051</v>
      </c>
      <c r="I785" s="172">
        <f t="shared" si="12"/>
        <v>100</v>
      </c>
    </row>
    <row r="786" spans="1:9" ht="12.75">
      <c r="A786" s="156">
        <v>776</v>
      </c>
      <c r="B786" s="170" t="s">
        <v>700</v>
      </c>
      <c r="C786" s="171" t="s">
        <v>279</v>
      </c>
      <c r="D786" s="171" t="s">
        <v>701</v>
      </c>
      <c r="E786" s="171"/>
      <c r="F786" s="172">
        <v>0</v>
      </c>
      <c r="G786" s="172">
        <v>5051</v>
      </c>
      <c r="H786" s="172">
        <f>+H787</f>
        <v>5051</v>
      </c>
      <c r="I786" s="172">
        <f t="shared" si="12"/>
        <v>100</v>
      </c>
    </row>
    <row r="787" spans="1:9" ht="12.75">
      <c r="A787" s="156">
        <v>777</v>
      </c>
      <c r="B787" s="170" t="s">
        <v>547</v>
      </c>
      <c r="C787" s="171" t="s">
        <v>279</v>
      </c>
      <c r="D787" s="171" t="s">
        <v>701</v>
      </c>
      <c r="E787" s="171" t="s">
        <v>548</v>
      </c>
      <c r="F787" s="172">
        <v>0</v>
      </c>
      <c r="G787" s="172">
        <v>5051</v>
      </c>
      <c r="H787" s="172">
        <f>+H788</f>
        <v>5051</v>
      </c>
      <c r="I787" s="172">
        <f t="shared" si="12"/>
        <v>100</v>
      </c>
    </row>
    <row r="788" spans="1:9" ht="12.75">
      <c r="A788" s="156">
        <v>778</v>
      </c>
      <c r="B788" s="170" t="s">
        <v>549</v>
      </c>
      <c r="C788" s="171" t="s">
        <v>279</v>
      </c>
      <c r="D788" s="171" t="s">
        <v>701</v>
      </c>
      <c r="E788" s="171" t="s">
        <v>550</v>
      </c>
      <c r="F788" s="172">
        <v>0</v>
      </c>
      <c r="G788" s="172">
        <v>5051</v>
      </c>
      <c r="H788" s="172">
        <v>5051</v>
      </c>
      <c r="I788" s="172">
        <f t="shared" si="12"/>
        <v>100</v>
      </c>
    </row>
    <row r="789" spans="1:9" ht="24">
      <c r="A789" s="156">
        <v>779</v>
      </c>
      <c r="B789" s="170" t="s">
        <v>211</v>
      </c>
      <c r="C789" s="171" t="s">
        <v>212</v>
      </c>
      <c r="D789" s="171"/>
      <c r="E789" s="171"/>
      <c r="F789" s="172">
        <v>28905102.97</v>
      </c>
      <c r="G789" s="172">
        <v>29834048.39</v>
      </c>
      <c r="H789" s="172">
        <f>+H790+H795+H800++H805+H810+H815+H820+H829+H838+H843</f>
        <v>29612408.66</v>
      </c>
      <c r="I789" s="172">
        <f t="shared" si="12"/>
        <v>99.2570913370433</v>
      </c>
    </row>
    <row r="790" spans="1:9" ht="60">
      <c r="A790" s="156">
        <v>780</v>
      </c>
      <c r="B790" s="173" t="s">
        <v>213</v>
      </c>
      <c r="C790" s="171" t="s">
        <v>214</v>
      </c>
      <c r="D790" s="171"/>
      <c r="E790" s="171"/>
      <c r="F790" s="172">
        <v>2120859.19</v>
      </c>
      <c r="G790" s="172">
        <v>2013923.89</v>
      </c>
      <c r="H790" s="172">
        <f>+H791</f>
        <v>2002630.62</v>
      </c>
      <c r="I790" s="172">
        <f t="shared" si="12"/>
        <v>99.43924047695766</v>
      </c>
    </row>
    <row r="791" spans="1:9" ht="24">
      <c r="A791" s="156">
        <v>781</v>
      </c>
      <c r="B791" s="170" t="s">
        <v>698</v>
      </c>
      <c r="C791" s="171" t="s">
        <v>214</v>
      </c>
      <c r="D791" s="171" t="s">
        <v>1140</v>
      </c>
      <c r="E791" s="171"/>
      <c r="F791" s="172">
        <v>2120859.19</v>
      </c>
      <c r="G791" s="172">
        <v>2013923.89</v>
      </c>
      <c r="H791" s="172">
        <f>+H792</f>
        <v>2002630.62</v>
      </c>
      <c r="I791" s="172">
        <f t="shared" si="12"/>
        <v>99.43924047695766</v>
      </c>
    </row>
    <row r="792" spans="1:9" ht="12.75">
      <c r="A792" s="156">
        <v>782</v>
      </c>
      <c r="B792" s="170" t="s">
        <v>699</v>
      </c>
      <c r="C792" s="171" t="s">
        <v>214</v>
      </c>
      <c r="D792" s="171" t="s">
        <v>1141</v>
      </c>
      <c r="E792" s="171"/>
      <c r="F792" s="172">
        <v>2120859.19</v>
      </c>
      <c r="G792" s="172">
        <v>2013923.89</v>
      </c>
      <c r="H792" s="172">
        <f>+H793</f>
        <v>2002630.62</v>
      </c>
      <c r="I792" s="172">
        <f t="shared" si="12"/>
        <v>99.43924047695766</v>
      </c>
    </row>
    <row r="793" spans="1:9" ht="12.75">
      <c r="A793" s="156">
        <v>783</v>
      </c>
      <c r="B793" s="170" t="s">
        <v>537</v>
      </c>
      <c r="C793" s="171" t="s">
        <v>214</v>
      </c>
      <c r="D793" s="171" t="s">
        <v>1141</v>
      </c>
      <c r="E793" s="171" t="s">
        <v>538</v>
      </c>
      <c r="F793" s="172">
        <v>2120859.19</v>
      </c>
      <c r="G793" s="172">
        <v>2013923.89</v>
      </c>
      <c r="H793" s="172">
        <f>+H794</f>
        <v>2002630.62</v>
      </c>
      <c r="I793" s="172">
        <f t="shared" si="12"/>
        <v>99.43924047695766</v>
      </c>
    </row>
    <row r="794" spans="1:9" ht="12.75">
      <c r="A794" s="156">
        <v>784</v>
      </c>
      <c r="B794" s="170" t="s">
        <v>541</v>
      </c>
      <c r="C794" s="171" t="s">
        <v>214</v>
      </c>
      <c r="D794" s="171" t="s">
        <v>1141</v>
      </c>
      <c r="E794" s="171" t="s">
        <v>542</v>
      </c>
      <c r="F794" s="172">
        <v>2120859.19</v>
      </c>
      <c r="G794" s="172">
        <v>2013923.89</v>
      </c>
      <c r="H794" s="172">
        <v>2002630.62</v>
      </c>
      <c r="I794" s="172">
        <f t="shared" si="12"/>
        <v>99.43924047695766</v>
      </c>
    </row>
    <row r="795" spans="1:9" ht="60">
      <c r="A795" s="156">
        <v>785</v>
      </c>
      <c r="B795" s="173" t="s">
        <v>215</v>
      </c>
      <c r="C795" s="171" t="s">
        <v>216</v>
      </c>
      <c r="D795" s="171"/>
      <c r="E795" s="171"/>
      <c r="F795" s="172">
        <v>0</v>
      </c>
      <c r="G795" s="172">
        <v>148681.14</v>
      </c>
      <c r="H795" s="172">
        <f>+H796</f>
        <v>148325.04</v>
      </c>
      <c r="I795" s="172">
        <f t="shared" si="12"/>
        <v>99.7604941689309</v>
      </c>
    </row>
    <row r="796" spans="1:9" ht="24">
      <c r="A796" s="156">
        <v>786</v>
      </c>
      <c r="B796" s="170" t="s">
        <v>698</v>
      </c>
      <c r="C796" s="171" t="s">
        <v>216</v>
      </c>
      <c r="D796" s="171" t="s">
        <v>1140</v>
      </c>
      <c r="E796" s="171"/>
      <c r="F796" s="172">
        <v>0</v>
      </c>
      <c r="G796" s="172">
        <v>148681.14</v>
      </c>
      <c r="H796" s="172">
        <f>+H797</f>
        <v>148325.04</v>
      </c>
      <c r="I796" s="172">
        <f t="shared" si="12"/>
        <v>99.7604941689309</v>
      </c>
    </row>
    <row r="797" spans="1:9" ht="12.75">
      <c r="A797" s="156">
        <v>787</v>
      </c>
      <c r="B797" s="170" t="s">
        <v>699</v>
      </c>
      <c r="C797" s="171" t="s">
        <v>216</v>
      </c>
      <c r="D797" s="171" t="s">
        <v>1141</v>
      </c>
      <c r="E797" s="171"/>
      <c r="F797" s="172">
        <v>0</v>
      </c>
      <c r="G797" s="172">
        <v>148681.14</v>
      </c>
      <c r="H797" s="172">
        <f>+H798</f>
        <v>148325.04</v>
      </c>
      <c r="I797" s="172">
        <f t="shared" si="12"/>
        <v>99.7604941689309</v>
      </c>
    </row>
    <row r="798" spans="1:9" ht="12.75">
      <c r="A798" s="156">
        <v>788</v>
      </c>
      <c r="B798" s="170" t="s">
        <v>537</v>
      </c>
      <c r="C798" s="171" t="s">
        <v>216</v>
      </c>
      <c r="D798" s="171" t="s">
        <v>1141</v>
      </c>
      <c r="E798" s="171" t="s">
        <v>538</v>
      </c>
      <c r="F798" s="172">
        <v>0</v>
      </c>
      <c r="G798" s="172">
        <v>148681.14</v>
      </c>
      <c r="H798" s="172">
        <f>+H799</f>
        <v>148325.04</v>
      </c>
      <c r="I798" s="172">
        <f t="shared" si="12"/>
        <v>99.7604941689309</v>
      </c>
    </row>
    <row r="799" spans="1:9" ht="12.75">
      <c r="A799" s="156">
        <v>789</v>
      </c>
      <c r="B799" s="170" t="s">
        <v>541</v>
      </c>
      <c r="C799" s="171" t="s">
        <v>216</v>
      </c>
      <c r="D799" s="171" t="s">
        <v>1141</v>
      </c>
      <c r="E799" s="171" t="s">
        <v>542</v>
      </c>
      <c r="F799" s="172">
        <v>0</v>
      </c>
      <c r="G799" s="172">
        <v>148681.14</v>
      </c>
      <c r="H799" s="172">
        <v>148325.04</v>
      </c>
      <c r="I799" s="172">
        <f t="shared" si="12"/>
        <v>99.7604941689309</v>
      </c>
    </row>
    <row r="800" spans="1:9" ht="36">
      <c r="A800" s="156">
        <v>790</v>
      </c>
      <c r="B800" s="170" t="s">
        <v>217</v>
      </c>
      <c r="C800" s="171" t="s">
        <v>218</v>
      </c>
      <c r="D800" s="171"/>
      <c r="E800" s="171"/>
      <c r="F800" s="172">
        <v>234594.36</v>
      </c>
      <c r="G800" s="172">
        <v>212777.7</v>
      </c>
      <c r="H800" s="172">
        <f>+H801</f>
        <v>199418.35</v>
      </c>
      <c r="I800" s="172">
        <f t="shared" si="12"/>
        <v>93.7214520130634</v>
      </c>
    </row>
    <row r="801" spans="1:9" ht="24">
      <c r="A801" s="156">
        <v>791</v>
      </c>
      <c r="B801" s="170" t="s">
        <v>698</v>
      </c>
      <c r="C801" s="171" t="s">
        <v>218</v>
      </c>
      <c r="D801" s="171" t="s">
        <v>1140</v>
      </c>
      <c r="E801" s="171"/>
      <c r="F801" s="172">
        <v>234594.36</v>
      </c>
      <c r="G801" s="172">
        <v>212777.7</v>
      </c>
      <c r="H801" s="172">
        <f>+H802</f>
        <v>199418.35</v>
      </c>
      <c r="I801" s="172">
        <f t="shared" si="12"/>
        <v>93.7214520130634</v>
      </c>
    </row>
    <row r="802" spans="1:9" ht="12.75">
      <c r="A802" s="156">
        <v>792</v>
      </c>
      <c r="B802" s="170" t="s">
        <v>699</v>
      </c>
      <c r="C802" s="171" t="s">
        <v>218</v>
      </c>
      <c r="D802" s="171" t="s">
        <v>1141</v>
      </c>
      <c r="E802" s="171"/>
      <c r="F802" s="172">
        <v>234594.36</v>
      </c>
      <c r="G802" s="172">
        <v>212777.7</v>
      </c>
      <c r="H802" s="172">
        <f>+H803</f>
        <v>199418.35</v>
      </c>
      <c r="I802" s="172">
        <f t="shared" si="12"/>
        <v>93.7214520130634</v>
      </c>
    </row>
    <row r="803" spans="1:9" ht="12.75">
      <c r="A803" s="156">
        <v>793</v>
      </c>
      <c r="B803" s="170" t="s">
        <v>537</v>
      </c>
      <c r="C803" s="171" t="s">
        <v>218</v>
      </c>
      <c r="D803" s="171" t="s">
        <v>1141</v>
      </c>
      <c r="E803" s="171" t="s">
        <v>538</v>
      </c>
      <c r="F803" s="172">
        <v>234594.36</v>
      </c>
      <c r="G803" s="172">
        <v>212777.7</v>
      </c>
      <c r="H803" s="172">
        <f>+H804</f>
        <v>199418.35</v>
      </c>
      <c r="I803" s="172">
        <f t="shared" si="12"/>
        <v>93.7214520130634</v>
      </c>
    </row>
    <row r="804" spans="1:9" ht="12.75">
      <c r="A804" s="156">
        <v>794</v>
      </c>
      <c r="B804" s="170" t="s">
        <v>541</v>
      </c>
      <c r="C804" s="171" t="s">
        <v>218</v>
      </c>
      <c r="D804" s="171" t="s">
        <v>1141</v>
      </c>
      <c r="E804" s="171" t="s">
        <v>542</v>
      </c>
      <c r="F804" s="172">
        <v>234594.36</v>
      </c>
      <c r="G804" s="172">
        <v>212777.7</v>
      </c>
      <c r="H804" s="172">
        <v>199418.35</v>
      </c>
      <c r="I804" s="172">
        <f aca="true" t="shared" si="13" ref="I804:I867">+H804/G804*100</f>
        <v>93.7214520130634</v>
      </c>
    </row>
    <row r="805" spans="1:9" ht="24">
      <c r="A805" s="156">
        <v>795</v>
      </c>
      <c r="B805" s="170" t="s">
        <v>219</v>
      </c>
      <c r="C805" s="171" t="s">
        <v>220</v>
      </c>
      <c r="D805" s="171"/>
      <c r="E805" s="171"/>
      <c r="F805" s="172">
        <v>42864.44</v>
      </c>
      <c r="G805" s="172">
        <v>36417.97</v>
      </c>
      <c r="H805" s="172">
        <f>+H806</f>
        <v>34481.8</v>
      </c>
      <c r="I805" s="172">
        <f t="shared" si="13"/>
        <v>94.68347631677439</v>
      </c>
    </row>
    <row r="806" spans="1:9" ht="24">
      <c r="A806" s="156">
        <v>796</v>
      </c>
      <c r="B806" s="170" t="s">
        <v>698</v>
      </c>
      <c r="C806" s="171" t="s">
        <v>220</v>
      </c>
      <c r="D806" s="171" t="s">
        <v>1140</v>
      </c>
      <c r="E806" s="171"/>
      <c r="F806" s="172">
        <v>42864.44</v>
      </c>
      <c r="G806" s="172">
        <v>36417.97</v>
      </c>
      <c r="H806" s="172">
        <f>+H807</f>
        <v>34481.8</v>
      </c>
      <c r="I806" s="172">
        <f t="shared" si="13"/>
        <v>94.68347631677439</v>
      </c>
    </row>
    <row r="807" spans="1:9" ht="12.75">
      <c r="A807" s="156">
        <v>797</v>
      </c>
      <c r="B807" s="170" t="s">
        <v>699</v>
      </c>
      <c r="C807" s="171" t="s">
        <v>220</v>
      </c>
      <c r="D807" s="171" t="s">
        <v>1141</v>
      </c>
      <c r="E807" s="171"/>
      <c r="F807" s="172">
        <v>42864.44</v>
      </c>
      <c r="G807" s="172">
        <v>36417.97</v>
      </c>
      <c r="H807" s="172">
        <f>+H808</f>
        <v>34481.8</v>
      </c>
      <c r="I807" s="172">
        <f t="shared" si="13"/>
        <v>94.68347631677439</v>
      </c>
    </row>
    <row r="808" spans="1:9" ht="12.75">
      <c r="A808" s="156">
        <v>798</v>
      </c>
      <c r="B808" s="170" t="s">
        <v>537</v>
      </c>
      <c r="C808" s="171" t="s">
        <v>220</v>
      </c>
      <c r="D808" s="171" t="s">
        <v>1141</v>
      </c>
      <c r="E808" s="171" t="s">
        <v>538</v>
      </c>
      <c r="F808" s="172">
        <v>42864.44</v>
      </c>
      <c r="G808" s="172">
        <v>36417.97</v>
      </c>
      <c r="H808" s="172">
        <f>+H809</f>
        <v>34481.8</v>
      </c>
      <c r="I808" s="172">
        <f t="shared" si="13"/>
        <v>94.68347631677439</v>
      </c>
    </row>
    <row r="809" spans="1:9" ht="12.75">
      <c r="A809" s="156">
        <v>799</v>
      </c>
      <c r="B809" s="170" t="s">
        <v>541</v>
      </c>
      <c r="C809" s="171" t="s">
        <v>220</v>
      </c>
      <c r="D809" s="171" t="s">
        <v>1141</v>
      </c>
      <c r="E809" s="171" t="s">
        <v>542</v>
      </c>
      <c r="F809" s="172">
        <v>42864.44</v>
      </c>
      <c r="G809" s="172">
        <v>36417.97</v>
      </c>
      <c r="H809" s="172">
        <v>34481.8</v>
      </c>
      <c r="I809" s="172">
        <f t="shared" si="13"/>
        <v>94.68347631677439</v>
      </c>
    </row>
    <row r="810" spans="1:9" ht="48">
      <c r="A810" s="156">
        <v>800</v>
      </c>
      <c r="B810" s="170" t="s">
        <v>221</v>
      </c>
      <c r="C810" s="171" t="s">
        <v>222</v>
      </c>
      <c r="D810" s="171"/>
      <c r="E810" s="171"/>
      <c r="F810" s="172">
        <v>0</v>
      </c>
      <c r="G810" s="172">
        <v>200000</v>
      </c>
      <c r="H810" s="172">
        <f>+H811</f>
        <v>200000</v>
      </c>
      <c r="I810" s="172">
        <f t="shared" si="13"/>
        <v>100</v>
      </c>
    </row>
    <row r="811" spans="1:9" ht="24">
      <c r="A811" s="156">
        <v>801</v>
      </c>
      <c r="B811" s="170" t="s">
        <v>698</v>
      </c>
      <c r="C811" s="171" t="s">
        <v>222</v>
      </c>
      <c r="D811" s="171" t="s">
        <v>1140</v>
      </c>
      <c r="E811" s="171"/>
      <c r="F811" s="172">
        <v>0</v>
      </c>
      <c r="G811" s="172">
        <v>200000</v>
      </c>
      <c r="H811" s="172">
        <f>+H812</f>
        <v>200000</v>
      </c>
      <c r="I811" s="172">
        <f t="shared" si="13"/>
        <v>100</v>
      </c>
    </row>
    <row r="812" spans="1:9" ht="12.75">
      <c r="A812" s="156">
        <v>802</v>
      </c>
      <c r="B812" s="170" t="s">
        <v>699</v>
      </c>
      <c r="C812" s="171" t="s">
        <v>222</v>
      </c>
      <c r="D812" s="171" t="s">
        <v>1141</v>
      </c>
      <c r="E812" s="171"/>
      <c r="F812" s="172">
        <v>0</v>
      </c>
      <c r="G812" s="172">
        <v>200000</v>
      </c>
      <c r="H812" s="172">
        <f>+H813</f>
        <v>200000</v>
      </c>
      <c r="I812" s="172">
        <f t="shared" si="13"/>
        <v>100</v>
      </c>
    </row>
    <row r="813" spans="1:9" ht="12.75">
      <c r="A813" s="156">
        <v>803</v>
      </c>
      <c r="B813" s="170" t="s">
        <v>537</v>
      </c>
      <c r="C813" s="171" t="s">
        <v>222</v>
      </c>
      <c r="D813" s="171" t="s">
        <v>1141</v>
      </c>
      <c r="E813" s="171" t="s">
        <v>538</v>
      </c>
      <c r="F813" s="172">
        <v>0</v>
      </c>
      <c r="G813" s="172">
        <v>200000</v>
      </c>
      <c r="H813" s="172">
        <f>+H814</f>
        <v>200000</v>
      </c>
      <c r="I813" s="172">
        <f t="shared" si="13"/>
        <v>100</v>
      </c>
    </row>
    <row r="814" spans="1:9" ht="12.75">
      <c r="A814" s="156">
        <v>804</v>
      </c>
      <c r="B814" s="170" t="s">
        <v>541</v>
      </c>
      <c r="C814" s="171" t="s">
        <v>222</v>
      </c>
      <c r="D814" s="171" t="s">
        <v>1141</v>
      </c>
      <c r="E814" s="171" t="s">
        <v>542</v>
      </c>
      <c r="F814" s="172">
        <v>0</v>
      </c>
      <c r="G814" s="172">
        <v>200000</v>
      </c>
      <c r="H814" s="172">
        <v>200000</v>
      </c>
      <c r="I814" s="172">
        <f t="shared" si="13"/>
        <v>100</v>
      </c>
    </row>
    <row r="815" spans="1:9" ht="36">
      <c r="A815" s="156">
        <v>805</v>
      </c>
      <c r="B815" s="170" t="s">
        <v>223</v>
      </c>
      <c r="C815" s="171" t="s">
        <v>224</v>
      </c>
      <c r="D815" s="171"/>
      <c r="E815" s="171"/>
      <c r="F815" s="172">
        <v>0</v>
      </c>
      <c r="G815" s="172">
        <v>3027349.25</v>
      </c>
      <c r="H815" s="172">
        <f>+H816</f>
        <v>3027349.25</v>
      </c>
      <c r="I815" s="172">
        <f t="shared" si="13"/>
        <v>100</v>
      </c>
    </row>
    <row r="816" spans="1:9" ht="24">
      <c r="A816" s="156">
        <v>806</v>
      </c>
      <c r="B816" s="170" t="s">
        <v>698</v>
      </c>
      <c r="C816" s="171" t="s">
        <v>224</v>
      </c>
      <c r="D816" s="171" t="s">
        <v>1140</v>
      </c>
      <c r="E816" s="171"/>
      <c r="F816" s="172">
        <v>0</v>
      </c>
      <c r="G816" s="172">
        <v>3027349.25</v>
      </c>
      <c r="H816" s="172">
        <f>+H817</f>
        <v>3027349.25</v>
      </c>
      <c r="I816" s="172">
        <f t="shared" si="13"/>
        <v>100</v>
      </c>
    </row>
    <row r="817" spans="1:9" ht="12.75">
      <c r="A817" s="156">
        <v>807</v>
      </c>
      <c r="B817" s="170" t="s">
        <v>699</v>
      </c>
      <c r="C817" s="171" t="s">
        <v>224</v>
      </c>
      <c r="D817" s="171" t="s">
        <v>1141</v>
      </c>
      <c r="E817" s="171"/>
      <c r="F817" s="172">
        <v>0</v>
      </c>
      <c r="G817" s="172">
        <v>3027349.25</v>
      </c>
      <c r="H817" s="172">
        <f>+H818</f>
        <v>3027349.25</v>
      </c>
      <c r="I817" s="172">
        <f t="shared" si="13"/>
        <v>100</v>
      </c>
    </row>
    <row r="818" spans="1:9" ht="12.75">
      <c r="A818" s="156">
        <v>808</v>
      </c>
      <c r="B818" s="170" t="s">
        <v>537</v>
      </c>
      <c r="C818" s="171" t="s">
        <v>224</v>
      </c>
      <c r="D818" s="171" t="s">
        <v>1141</v>
      </c>
      <c r="E818" s="171" t="s">
        <v>538</v>
      </c>
      <c r="F818" s="172">
        <v>0</v>
      </c>
      <c r="G818" s="172">
        <v>3027349.25</v>
      </c>
      <c r="H818" s="172">
        <f>+H819</f>
        <v>3027349.25</v>
      </c>
      <c r="I818" s="172">
        <f t="shared" si="13"/>
        <v>100</v>
      </c>
    </row>
    <row r="819" spans="1:9" ht="12.75">
      <c r="A819" s="156">
        <v>809</v>
      </c>
      <c r="B819" s="170" t="s">
        <v>541</v>
      </c>
      <c r="C819" s="171" t="s">
        <v>224</v>
      </c>
      <c r="D819" s="171" t="s">
        <v>1141</v>
      </c>
      <c r="E819" s="171" t="s">
        <v>542</v>
      </c>
      <c r="F819" s="172">
        <v>0</v>
      </c>
      <c r="G819" s="172">
        <v>3027349.25</v>
      </c>
      <c r="H819" s="172">
        <v>3027349.25</v>
      </c>
      <c r="I819" s="172">
        <f t="shared" si="13"/>
        <v>100</v>
      </c>
    </row>
    <row r="820" spans="1:9" ht="36">
      <c r="A820" s="156">
        <v>810</v>
      </c>
      <c r="B820" s="170" t="s">
        <v>280</v>
      </c>
      <c r="C820" s="171" t="s">
        <v>281</v>
      </c>
      <c r="D820" s="171"/>
      <c r="E820" s="171"/>
      <c r="F820" s="172">
        <v>1956334.38</v>
      </c>
      <c r="G820" s="172">
        <v>1956334.38</v>
      </c>
      <c r="H820" s="172">
        <f>+H821+H825</f>
        <v>1912004.3800000001</v>
      </c>
      <c r="I820" s="172">
        <f t="shared" si="13"/>
        <v>97.73402745189195</v>
      </c>
    </row>
    <row r="821" spans="1:9" ht="48">
      <c r="A821" s="156">
        <v>811</v>
      </c>
      <c r="B821" s="170" t="s">
        <v>593</v>
      </c>
      <c r="C821" s="171" t="s">
        <v>281</v>
      </c>
      <c r="D821" s="171" t="s">
        <v>1174</v>
      </c>
      <c r="E821" s="171"/>
      <c r="F821" s="172">
        <v>1533600</v>
      </c>
      <c r="G821" s="172">
        <v>1505900</v>
      </c>
      <c r="H821" s="172">
        <f>+H822</f>
        <v>1505710.1</v>
      </c>
      <c r="I821" s="172">
        <f t="shared" si="13"/>
        <v>99.98738960090311</v>
      </c>
    </row>
    <row r="822" spans="1:9" ht="24">
      <c r="A822" s="156">
        <v>812</v>
      </c>
      <c r="B822" s="170" t="s">
        <v>594</v>
      </c>
      <c r="C822" s="171" t="s">
        <v>281</v>
      </c>
      <c r="D822" s="171" t="s">
        <v>854</v>
      </c>
      <c r="E822" s="171"/>
      <c r="F822" s="172">
        <v>1533600</v>
      </c>
      <c r="G822" s="172">
        <v>1505900</v>
      </c>
      <c r="H822" s="172">
        <f>+H823</f>
        <v>1505710.1</v>
      </c>
      <c r="I822" s="172">
        <f t="shared" si="13"/>
        <v>99.98738960090311</v>
      </c>
    </row>
    <row r="823" spans="1:9" ht="12.75">
      <c r="A823" s="156">
        <v>813</v>
      </c>
      <c r="B823" s="170" t="s">
        <v>547</v>
      </c>
      <c r="C823" s="171" t="s">
        <v>281</v>
      </c>
      <c r="D823" s="171" t="s">
        <v>854</v>
      </c>
      <c r="E823" s="171" t="s">
        <v>548</v>
      </c>
      <c r="F823" s="172">
        <v>1533600</v>
      </c>
      <c r="G823" s="172">
        <v>1505900</v>
      </c>
      <c r="H823" s="172">
        <f>+H824</f>
        <v>1505710.1</v>
      </c>
      <c r="I823" s="172">
        <f t="shared" si="13"/>
        <v>99.98738960090311</v>
      </c>
    </row>
    <row r="824" spans="1:9" ht="12.75">
      <c r="A824" s="156">
        <v>814</v>
      </c>
      <c r="B824" s="170" t="s">
        <v>551</v>
      </c>
      <c r="C824" s="171" t="s">
        <v>281</v>
      </c>
      <c r="D824" s="171" t="s">
        <v>854</v>
      </c>
      <c r="E824" s="171" t="s">
        <v>552</v>
      </c>
      <c r="F824" s="172">
        <v>1533600</v>
      </c>
      <c r="G824" s="172">
        <v>1505900</v>
      </c>
      <c r="H824" s="172">
        <v>1505710.1</v>
      </c>
      <c r="I824" s="172">
        <f t="shared" si="13"/>
        <v>99.98738960090311</v>
      </c>
    </row>
    <row r="825" spans="1:9" ht="24">
      <c r="A825" s="156">
        <v>815</v>
      </c>
      <c r="B825" s="170" t="s">
        <v>600</v>
      </c>
      <c r="C825" s="171" t="s">
        <v>281</v>
      </c>
      <c r="D825" s="171" t="s">
        <v>601</v>
      </c>
      <c r="E825" s="171"/>
      <c r="F825" s="172">
        <v>422734.38</v>
      </c>
      <c r="G825" s="172">
        <v>450434.38</v>
      </c>
      <c r="H825" s="172">
        <f>+H826</f>
        <v>406294.28</v>
      </c>
      <c r="I825" s="172">
        <f t="shared" si="13"/>
        <v>90.20054819083748</v>
      </c>
    </row>
    <row r="826" spans="1:9" ht="24">
      <c r="A826" s="156">
        <v>816</v>
      </c>
      <c r="B826" s="170" t="s">
        <v>602</v>
      </c>
      <c r="C826" s="171" t="s">
        <v>281</v>
      </c>
      <c r="D826" s="171" t="s">
        <v>603</v>
      </c>
      <c r="E826" s="171"/>
      <c r="F826" s="172">
        <v>422734.38</v>
      </c>
      <c r="G826" s="172">
        <v>450434.38</v>
      </c>
      <c r="H826" s="172">
        <f>+H827</f>
        <v>406294.28</v>
      </c>
      <c r="I826" s="172">
        <f t="shared" si="13"/>
        <v>90.20054819083748</v>
      </c>
    </row>
    <row r="827" spans="1:9" ht="12.75">
      <c r="A827" s="156">
        <v>817</v>
      </c>
      <c r="B827" s="170" t="s">
        <v>547</v>
      </c>
      <c r="C827" s="171" t="s">
        <v>281</v>
      </c>
      <c r="D827" s="171" t="s">
        <v>603</v>
      </c>
      <c r="E827" s="171" t="s">
        <v>548</v>
      </c>
      <c r="F827" s="172">
        <v>422734.38</v>
      </c>
      <c r="G827" s="172">
        <v>450434.38</v>
      </c>
      <c r="H827" s="172">
        <f>+H828</f>
        <v>406294.28</v>
      </c>
      <c r="I827" s="172">
        <f t="shared" si="13"/>
        <v>90.20054819083748</v>
      </c>
    </row>
    <row r="828" spans="1:9" ht="12.75">
      <c r="A828" s="156">
        <v>818</v>
      </c>
      <c r="B828" s="170" t="s">
        <v>551</v>
      </c>
      <c r="C828" s="171" t="s">
        <v>281</v>
      </c>
      <c r="D828" s="171" t="s">
        <v>603</v>
      </c>
      <c r="E828" s="171" t="s">
        <v>552</v>
      </c>
      <c r="F828" s="172">
        <v>422734.38</v>
      </c>
      <c r="G828" s="172">
        <v>450434.38</v>
      </c>
      <c r="H828" s="172">
        <v>406294.28</v>
      </c>
      <c r="I828" s="172">
        <f t="shared" si="13"/>
        <v>90.20054819083748</v>
      </c>
    </row>
    <row r="829" spans="1:9" ht="48">
      <c r="A829" s="156">
        <v>819</v>
      </c>
      <c r="B829" s="170" t="s">
        <v>282</v>
      </c>
      <c r="C829" s="171" t="s">
        <v>283</v>
      </c>
      <c r="D829" s="171"/>
      <c r="E829" s="171"/>
      <c r="F829" s="172">
        <v>2954228.59</v>
      </c>
      <c r="G829" s="172">
        <v>3202911.38</v>
      </c>
      <c r="H829" s="172">
        <f>+H830+H834</f>
        <v>3196860.91</v>
      </c>
      <c r="I829" s="172">
        <f t="shared" si="13"/>
        <v>99.81109467974105</v>
      </c>
    </row>
    <row r="830" spans="1:9" ht="48">
      <c r="A830" s="156">
        <v>820</v>
      </c>
      <c r="B830" s="170" t="s">
        <v>593</v>
      </c>
      <c r="C830" s="171" t="s">
        <v>283</v>
      </c>
      <c r="D830" s="171" t="s">
        <v>1174</v>
      </c>
      <c r="E830" s="171"/>
      <c r="F830" s="172">
        <v>2441671.6</v>
      </c>
      <c r="G830" s="172">
        <v>2674614.39</v>
      </c>
      <c r="H830" s="172">
        <f>+H831</f>
        <v>2674526.39</v>
      </c>
      <c r="I830" s="172">
        <f t="shared" si="13"/>
        <v>99.99670980608161</v>
      </c>
    </row>
    <row r="831" spans="1:9" ht="12.75">
      <c r="A831" s="156">
        <v>821</v>
      </c>
      <c r="B831" s="170" t="s">
        <v>688</v>
      </c>
      <c r="C831" s="171" t="s">
        <v>283</v>
      </c>
      <c r="D831" s="171" t="s">
        <v>1446</v>
      </c>
      <c r="E831" s="171"/>
      <c r="F831" s="172">
        <v>2441671.6</v>
      </c>
      <c r="G831" s="172">
        <v>2674614.39</v>
      </c>
      <c r="H831" s="172">
        <f>+H832</f>
        <v>2674526.39</v>
      </c>
      <c r="I831" s="172">
        <f t="shared" si="13"/>
        <v>99.99670980608161</v>
      </c>
    </row>
    <row r="832" spans="1:9" ht="12.75">
      <c r="A832" s="156">
        <v>822</v>
      </c>
      <c r="B832" s="170" t="s">
        <v>547</v>
      </c>
      <c r="C832" s="171" t="s">
        <v>283</v>
      </c>
      <c r="D832" s="171" t="s">
        <v>1446</v>
      </c>
      <c r="E832" s="171" t="s">
        <v>548</v>
      </c>
      <c r="F832" s="172">
        <v>2441671.6</v>
      </c>
      <c r="G832" s="172">
        <v>2674614.39</v>
      </c>
      <c r="H832" s="172">
        <f>+H833</f>
        <v>2674526.39</v>
      </c>
      <c r="I832" s="172">
        <f t="shared" si="13"/>
        <v>99.99670980608161</v>
      </c>
    </row>
    <row r="833" spans="1:9" ht="12.75">
      <c r="A833" s="156">
        <v>823</v>
      </c>
      <c r="B833" s="170" t="s">
        <v>551</v>
      </c>
      <c r="C833" s="171" t="s">
        <v>283</v>
      </c>
      <c r="D833" s="171" t="s">
        <v>1446</v>
      </c>
      <c r="E833" s="171" t="s">
        <v>552</v>
      </c>
      <c r="F833" s="172">
        <v>2441671.6</v>
      </c>
      <c r="G833" s="172">
        <v>2674614.39</v>
      </c>
      <c r="H833" s="172">
        <v>2674526.39</v>
      </c>
      <c r="I833" s="172">
        <f t="shared" si="13"/>
        <v>99.99670980608161</v>
      </c>
    </row>
    <row r="834" spans="1:9" ht="24">
      <c r="A834" s="156">
        <v>824</v>
      </c>
      <c r="B834" s="170" t="s">
        <v>600</v>
      </c>
      <c r="C834" s="171" t="s">
        <v>283</v>
      </c>
      <c r="D834" s="171" t="s">
        <v>601</v>
      </c>
      <c r="E834" s="171"/>
      <c r="F834" s="172">
        <v>512556.99</v>
      </c>
      <c r="G834" s="172">
        <v>528296.99</v>
      </c>
      <c r="H834" s="172">
        <f>+H835</f>
        <v>522334.52</v>
      </c>
      <c r="I834" s="172">
        <f t="shared" si="13"/>
        <v>98.87137914603679</v>
      </c>
    </row>
    <row r="835" spans="1:9" ht="24">
      <c r="A835" s="156">
        <v>825</v>
      </c>
      <c r="B835" s="170" t="s">
        <v>602</v>
      </c>
      <c r="C835" s="171" t="s">
        <v>283</v>
      </c>
      <c r="D835" s="171" t="s">
        <v>603</v>
      </c>
      <c r="E835" s="171"/>
      <c r="F835" s="172">
        <v>512556.99</v>
      </c>
      <c r="G835" s="172">
        <v>528296.99</v>
      </c>
      <c r="H835" s="172">
        <f>+H836</f>
        <v>522334.52</v>
      </c>
      <c r="I835" s="172">
        <f t="shared" si="13"/>
        <v>98.87137914603679</v>
      </c>
    </row>
    <row r="836" spans="1:9" ht="12.75">
      <c r="A836" s="156">
        <v>826</v>
      </c>
      <c r="B836" s="170" t="s">
        <v>547</v>
      </c>
      <c r="C836" s="171" t="s">
        <v>283</v>
      </c>
      <c r="D836" s="171" t="s">
        <v>603</v>
      </c>
      <c r="E836" s="171" t="s">
        <v>548</v>
      </c>
      <c r="F836" s="172">
        <v>512556.99</v>
      </c>
      <c r="G836" s="172">
        <v>528296.99</v>
      </c>
      <c r="H836" s="172">
        <f>+H837</f>
        <v>522334.52</v>
      </c>
      <c r="I836" s="172">
        <f t="shared" si="13"/>
        <v>98.87137914603679</v>
      </c>
    </row>
    <row r="837" spans="1:9" ht="12.75">
      <c r="A837" s="156">
        <v>827</v>
      </c>
      <c r="B837" s="170" t="s">
        <v>551</v>
      </c>
      <c r="C837" s="171" t="s">
        <v>283</v>
      </c>
      <c r="D837" s="171" t="s">
        <v>603</v>
      </c>
      <c r="E837" s="171" t="s">
        <v>552</v>
      </c>
      <c r="F837" s="172">
        <v>512556.99</v>
      </c>
      <c r="G837" s="172">
        <v>528296.99</v>
      </c>
      <c r="H837" s="172">
        <v>522334.52</v>
      </c>
      <c r="I837" s="172">
        <f t="shared" si="13"/>
        <v>98.87137914603679</v>
      </c>
    </row>
    <row r="838" spans="1:9" ht="36">
      <c r="A838" s="156">
        <v>828</v>
      </c>
      <c r="B838" s="170" t="s">
        <v>225</v>
      </c>
      <c r="C838" s="171" t="s">
        <v>226</v>
      </c>
      <c r="D838" s="171"/>
      <c r="E838" s="171"/>
      <c r="F838" s="172">
        <v>21596222.01</v>
      </c>
      <c r="G838" s="172">
        <v>19033631.68</v>
      </c>
      <c r="H838" s="172">
        <f>+H839</f>
        <v>18889317.31</v>
      </c>
      <c r="I838" s="172">
        <f t="shared" si="13"/>
        <v>99.24179277803488</v>
      </c>
    </row>
    <row r="839" spans="1:9" ht="24">
      <c r="A839" s="156">
        <v>829</v>
      </c>
      <c r="B839" s="170" t="s">
        <v>698</v>
      </c>
      <c r="C839" s="171" t="s">
        <v>226</v>
      </c>
      <c r="D839" s="171" t="s">
        <v>1140</v>
      </c>
      <c r="E839" s="171"/>
      <c r="F839" s="172">
        <v>21596222.01</v>
      </c>
      <c r="G839" s="172">
        <v>19033631.68</v>
      </c>
      <c r="H839" s="172">
        <f>+H840</f>
        <v>18889317.31</v>
      </c>
      <c r="I839" s="172">
        <f t="shared" si="13"/>
        <v>99.24179277803488</v>
      </c>
    </row>
    <row r="840" spans="1:9" ht="12.75">
      <c r="A840" s="156">
        <v>830</v>
      </c>
      <c r="B840" s="170" t="s">
        <v>699</v>
      </c>
      <c r="C840" s="171" t="s">
        <v>226</v>
      </c>
      <c r="D840" s="171" t="s">
        <v>1141</v>
      </c>
      <c r="E840" s="171"/>
      <c r="F840" s="172">
        <v>21596222.01</v>
      </c>
      <c r="G840" s="172">
        <v>19033631.68</v>
      </c>
      <c r="H840" s="172">
        <f>+H841</f>
        <v>18889317.31</v>
      </c>
      <c r="I840" s="172">
        <f t="shared" si="13"/>
        <v>99.24179277803488</v>
      </c>
    </row>
    <row r="841" spans="1:9" ht="12.75">
      <c r="A841" s="156">
        <v>831</v>
      </c>
      <c r="B841" s="170" t="s">
        <v>537</v>
      </c>
      <c r="C841" s="171" t="s">
        <v>226</v>
      </c>
      <c r="D841" s="171" t="s">
        <v>1141</v>
      </c>
      <c r="E841" s="171" t="s">
        <v>538</v>
      </c>
      <c r="F841" s="172">
        <v>21596222.01</v>
      </c>
      <c r="G841" s="172">
        <v>19033631.68</v>
      </c>
      <c r="H841" s="172">
        <f>+H842</f>
        <v>18889317.31</v>
      </c>
      <c r="I841" s="172">
        <f t="shared" si="13"/>
        <v>99.24179277803488</v>
      </c>
    </row>
    <row r="842" spans="1:9" ht="12.75">
      <c r="A842" s="156">
        <v>832</v>
      </c>
      <c r="B842" s="170" t="s">
        <v>541</v>
      </c>
      <c r="C842" s="171" t="s">
        <v>226</v>
      </c>
      <c r="D842" s="171" t="s">
        <v>1141</v>
      </c>
      <c r="E842" s="171" t="s">
        <v>542</v>
      </c>
      <c r="F842" s="172">
        <v>21596222.01</v>
      </c>
      <c r="G842" s="172">
        <v>19033631.68</v>
      </c>
      <c r="H842" s="172">
        <v>18889317.31</v>
      </c>
      <c r="I842" s="172">
        <f t="shared" si="13"/>
        <v>99.24179277803488</v>
      </c>
    </row>
    <row r="843" spans="1:9" ht="48">
      <c r="A843" s="156">
        <v>833</v>
      </c>
      <c r="B843" s="170" t="s">
        <v>227</v>
      </c>
      <c r="C843" s="171" t="s">
        <v>228</v>
      </c>
      <c r="D843" s="171"/>
      <c r="E843" s="171"/>
      <c r="F843" s="172">
        <v>0</v>
      </c>
      <c r="G843" s="172">
        <v>2021</v>
      </c>
      <c r="H843" s="172">
        <f>+H844</f>
        <v>2021</v>
      </c>
      <c r="I843" s="172">
        <f t="shared" si="13"/>
        <v>100</v>
      </c>
    </row>
    <row r="844" spans="1:9" ht="24">
      <c r="A844" s="156">
        <v>834</v>
      </c>
      <c r="B844" s="170" t="s">
        <v>698</v>
      </c>
      <c r="C844" s="171" t="s">
        <v>228</v>
      </c>
      <c r="D844" s="171" t="s">
        <v>1140</v>
      </c>
      <c r="E844" s="171"/>
      <c r="F844" s="172">
        <v>0</v>
      </c>
      <c r="G844" s="172">
        <v>2021</v>
      </c>
      <c r="H844" s="172">
        <f>+H845</f>
        <v>2021</v>
      </c>
      <c r="I844" s="172">
        <f t="shared" si="13"/>
        <v>100</v>
      </c>
    </row>
    <row r="845" spans="1:9" ht="12.75">
      <c r="A845" s="156">
        <v>835</v>
      </c>
      <c r="B845" s="170" t="s">
        <v>699</v>
      </c>
      <c r="C845" s="171" t="s">
        <v>228</v>
      </c>
      <c r="D845" s="171" t="s">
        <v>1141</v>
      </c>
      <c r="E845" s="171"/>
      <c r="F845" s="172">
        <v>0</v>
      </c>
      <c r="G845" s="172">
        <v>2021</v>
      </c>
      <c r="H845" s="172">
        <f>+H846</f>
        <v>2021</v>
      </c>
      <c r="I845" s="172">
        <f t="shared" si="13"/>
        <v>100</v>
      </c>
    </row>
    <row r="846" spans="1:9" ht="12.75">
      <c r="A846" s="156">
        <v>836</v>
      </c>
      <c r="B846" s="170" t="s">
        <v>537</v>
      </c>
      <c r="C846" s="171" t="s">
        <v>228</v>
      </c>
      <c r="D846" s="171" t="s">
        <v>1141</v>
      </c>
      <c r="E846" s="171" t="s">
        <v>538</v>
      </c>
      <c r="F846" s="172">
        <v>0</v>
      </c>
      <c r="G846" s="172">
        <v>2021</v>
      </c>
      <c r="H846" s="172">
        <f>+H847</f>
        <v>2021</v>
      </c>
      <c r="I846" s="172">
        <f t="shared" si="13"/>
        <v>100</v>
      </c>
    </row>
    <row r="847" spans="1:9" ht="12.75">
      <c r="A847" s="156">
        <v>837</v>
      </c>
      <c r="B847" s="170" t="s">
        <v>541</v>
      </c>
      <c r="C847" s="171" t="s">
        <v>228</v>
      </c>
      <c r="D847" s="171" t="s">
        <v>1141</v>
      </c>
      <c r="E847" s="171" t="s">
        <v>542</v>
      </c>
      <c r="F847" s="172">
        <v>0</v>
      </c>
      <c r="G847" s="172">
        <v>2021</v>
      </c>
      <c r="H847" s="172">
        <v>2021</v>
      </c>
      <c r="I847" s="172">
        <f t="shared" si="13"/>
        <v>100</v>
      </c>
    </row>
    <row r="848" spans="1:9" ht="12.75">
      <c r="A848" s="156">
        <v>838</v>
      </c>
      <c r="B848" s="170" t="s">
        <v>632</v>
      </c>
      <c r="C848" s="171" t="s">
        <v>633</v>
      </c>
      <c r="D848" s="171"/>
      <c r="E848" s="171"/>
      <c r="F848" s="172">
        <v>205800</v>
      </c>
      <c r="G848" s="172">
        <v>205800</v>
      </c>
      <c r="H848" s="172">
        <f>+H849</f>
        <v>199271.43</v>
      </c>
      <c r="I848" s="172">
        <f t="shared" si="13"/>
        <v>96.82771137026239</v>
      </c>
    </row>
    <row r="849" spans="1:9" ht="24">
      <c r="A849" s="156">
        <v>839</v>
      </c>
      <c r="B849" s="170" t="s">
        <v>634</v>
      </c>
      <c r="C849" s="171" t="s">
        <v>635</v>
      </c>
      <c r="D849" s="171"/>
      <c r="E849" s="171"/>
      <c r="F849" s="172">
        <v>205800</v>
      </c>
      <c r="G849" s="172">
        <v>205800</v>
      </c>
      <c r="H849" s="172">
        <f>+H850+H854</f>
        <v>199271.43</v>
      </c>
      <c r="I849" s="172">
        <f t="shared" si="13"/>
        <v>96.82771137026239</v>
      </c>
    </row>
    <row r="850" spans="1:9" ht="48">
      <c r="A850" s="156">
        <v>840</v>
      </c>
      <c r="B850" s="170" t="s">
        <v>593</v>
      </c>
      <c r="C850" s="171" t="s">
        <v>635</v>
      </c>
      <c r="D850" s="171" t="s">
        <v>1174</v>
      </c>
      <c r="E850" s="171"/>
      <c r="F850" s="172">
        <v>160528.88</v>
      </c>
      <c r="G850" s="172">
        <v>160528.88</v>
      </c>
      <c r="H850" s="172">
        <f>+H851</f>
        <v>160528.88</v>
      </c>
      <c r="I850" s="172">
        <f t="shared" si="13"/>
        <v>100</v>
      </c>
    </row>
    <row r="851" spans="1:9" ht="24">
      <c r="A851" s="156">
        <v>841</v>
      </c>
      <c r="B851" s="170" t="s">
        <v>594</v>
      </c>
      <c r="C851" s="171" t="s">
        <v>635</v>
      </c>
      <c r="D851" s="171" t="s">
        <v>854</v>
      </c>
      <c r="E851" s="171"/>
      <c r="F851" s="172">
        <v>160528.88</v>
      </c>
      <c r="G851" s="172">
        <v>160528.88</v>
      </c>
      <c r="H851" s="172">
        <f>+H852</f>
        <v>160528.88</v>
      </c>
      <c r="I851" s="172">
        <f t="shared" si="13"/>
        <v>100</v>
      </c>
    </row>
    <row r="852" spans="1:9" ht="12.75">
      <c r="A852" s="156">
        <v>842</v>
      </c>
      <c r="B852" s="170" t="s">
        <v>492</v>
      </c>
      <c r="C852" s="171" t="s">
        <v>635</v>
      </c>
      <c r="D852" s="171" t="s">
        <v>854</v>
      </c>
      <c r="E852" s="171" t="s">
        <v>493</v>
      </c>
      <c r="F852" s="172">
        <v>160528.88</v>
      </c>
      <c r="G852" s="172">
        <v>160528.88</v>
      </c>
      <c r="H852" s="172">
        <f>+H853</f>
        <v>160528.88</v>
      </c>
      <c r="I852" s="172">
        <f t="shared" si="13"/>
        <v>100</v>
      </c>
    </row>
    <row r="853" spans="1:9" ht="12.75">
      <c r="A853" s="156">
        <v>843</v>
      </c>
      <c r="B853" s="170" t="s">
        <v>505</v>
      </c>
      <c r="C853" s="171" t="s">
        <v>635</v>
      </c>
      <c r="D853" s="171" t="s">
        <v>854</v>
      </c>
      <c r="E853" s="171" t="s">
        <v>506</v>
      </c>
      <c r="F853" s="172">
        <v>160528.88</v>
      </c>
      <c r="G853" s="172">
        <v>160528.88</v>
      </c>
      <c r="H853" s="172">
        <v>160528.88</v>
      </c>
      <c r="I853" s="172">
        <f t="shared" si="13"/>
        <v>100</v>
      </c>
    </row>
    <row r="854" spans="1:9" ht="24">
      <c r="A854" s="156">
        <v>844</v>
      </c>
      <c r="B854" s="170" t="s">
        <v>600</v>
      </c>
      <c r="C854" s="171" t="s">
        <v>635</v>
      </c>
      <c r="D854" s="171" t="s">
        <v>601</v>
      </c>
      <c r="E854" s="171"/>
      <c r="F854" s="172">
        <v>45271.12</v>
      </c>
      <c r="G854" s="172">
        <v>45271.12</v>
      </c>
      <c r="H854" s="172">
        <f>+H855</f>
        <v>38742.55</v>
      </c>
      <c r="I854" s="172">
        <f t="shared" si="13"/>
        <v>85.57895187925547</v>
      </c>
    </row>
    <row r="855" spans="1:9" ht="24">
      <c r="A855" s="156">
        <v>845</v>
      </c>
      <c r="B855" s="170" t="s">
        <v>602</v>
      </c>
      <c r="C855" s="171" t="s">
        <v>635</v>
      </c>
      <c r="D855" s="171" t="s">
        <v>603</v>
      </c>
      <c r="E855" s="171"/>
      <c r="F855" s="172">
        <v>45271.12</v>
      </c>
      <c r="G855" s="172">
        <v>45271.12</v>
      </c>
      <c r="H855" s="172">
        <f>+H856</f>
        <v>38742.55</v>
      </c>
      <c r="I855" s="172">
        <f t="shared" si="13"/>
        <v>85.57895187925547</v>
      </c>
    </row>
    <row r="856" spans="1:9" ht="12.75">
      <c r="A856" s="156">
        <v>846</v>
      </c>
      <c r="B856" s="170" t="s">
        <v>492</v>
      </c>
      <c r="C856" s="171" t="s">
        <v>635</v>
      </c>
      <c r="D856" s="171" t="s">
        <v>603</v>
      </c>
      <c r="E856" s="171" t="s">
        <v>493</v>
      </c>
      <c r="F856" s="172">
        <v>45271.12</v>
      </c>
      <c r="G856" s="172">
        <v>45271.12</v>
      </c>
      <c r="H856" s="172">
        <f>+H857</f>
        <v>38742.55</v>
      </c>
      <c r="I856" s="172">
        <f t="shared" si="13"/>
        <v>85.57895187925547</v>
      </c>
    </row>
    <row r="857" spans="1:9" ht="12.75">
      <c r="A857" s="156">
        <v>847</v>
      </c>
      <c r="B857" s="170" t="s">
        <v>505</v>
      </c>
      <c r="C857" s="171" t="s">
        <v>635</v>
      </c>
      <c r="D857" s="171" t="s">
        <v>603</v>
      </c>
      <c r="E857" s="171" t="s">
        <v>506</v>
      </c>
      <c r="F857" s="172">
        <v>45271.12</v>
      </c>
      <c r="G857" s="172">
        <v>45271.12</v>
      </c>
      <c r="H857" s="172">
        <v>38742.55</v>
      </c>
      <c r="I857" s="172">
        <f t="shared" si="13"/>
        <v>85.57895187925547</v>
      </c>
    </row>
    <row r="858" spans="1:9" ht="36">
      <c r="A858" s="156">
        <v>848</v>
      </c>
      <c r="B858" s="170" t="s">
        <v>285</v>
      </c>
      <c r="C858" s="171" t="s">
        <v>286</v>
      </c>
      <c r="D858" s="171"/>
      <c r="E858" s="171"/>
      <c r="F858" s="172">
        <v>54472057.68</v>
      </c>
      <c r="G858" s="172">
        <v>59312858.88</v>
      </c>
      <c r="H858" s="172">
        <f>+H859+H910+H941+H982</f>
        <v>58801810.68</v>
      </c>
      <c r="I858" s="172">
        <f t="shared" si="13"/>
        <v>99.13838548731239</v>
      </c>
    </row>
    <row r="859" spans="1:9" ht="24">
      <c r="A859" s="156">
        <v>849</v>
      </c>
      <c r="B859" s="170" t="s">
        <v>357</v>
      </c>
      <c r="C859" s="171" t="s">
        <v>358</v>
      </c>
      <c r="D859" s="171"/>
      <c r="E859" s="171"/>
      <c r="F859" s="172">
        <v>33129961.96</v>
      </c>
      <c r="G859" s="172">
        <v>37506035.96</v>
      </c>
      <c r="H859" s="172">
        <f>+H860+H865+H870+H875+H880+H885+H890+H895+H900+H905</f>
        <v>37049848.51</v>
      </c>
      <c r="I859" s="172">
        <f t="shared" si="13"/>
        <v>98.78369590834252</v>
      </c>
    </row>
    <row r="860" spans="1:9" ht="60">
      <c r="A860" s="156">
        <v>850</v>
      </c>
      <c r="B860" s="173" t="s">
        <v>359</v>
      </c>
      <c r="C860" s="171" t="s">
        <v>360</v>
      </c>
      <c r="D860" s="171"/>
      <c r="E860" s="171"/>
      <c r="F860" s="172">
        <v>6258760</v>
      </c>
      <c r="G860" s="172">
        <v>5858760</v>
      </c>
      <c r="H860" s="172">
        <f>+H861</f>
        <v>5844685.4</v>
      </c>
      <c r="I860" s="172">
        <f t="shared" si="13"/>
        <v>99.75976827861186</v>
      </c>
    </row>
    <row r="861" spans="1:9" ht="24">
      <c r="A861" s="156">
        <v>851</v>
      </c>
      <c r="B861" s="170" t="s">
        <v>698</v>
      </c>
      <c r="C861" s="171" t="s">
        <v>360</v>
      </c>
      <c r="D861" s="171" t="s">
        <v>1140</v>
      </c>
      <c r="E861" s="171"/>
      <c r="F861" s="172">
        <v>6258760</v>
      </c>
      <c r="G861" s="172">
        <v>5858760</v>
      </c>
      <c r="H861" s="172">
        <f>+H862</f>
        <v>5844685.4</v>
      </c>
      <c r="I861" s="172">
        <f t="shared" si="13"/>
        <v>99.75976827861186</v>
      </c>
    </row>
    <row r="862" spans="1:9" ht="12.75">
      <c r="A862" s="156">
        <v>852</v>
      </c>
      <c r="B862" s="170" t="s">
        <v>700</v>
      </c>
      <c r="C862" s="171" t="s">
        <v>360</v>
      </c>
      <c r="D862" s="171" t="s">
        <v>701</v>
      </c>
      <c r="E862" s="171"/>
      <c r="F862" s="172">
        <v>6258760</v>
      </c>
      <c r="G862" s="172">
        <v>5858760</v>
      </c>
      <c r="H862" s="172">
        <f>+H863</f>
        <v>5844685.4</v>
      </c>
      <c r="I862" s="172">
        <f t="shared" si="13"/>
        <v>99.75976827861186</v>
      </c>
    </row>
    <row r="863" spans="1:9" ht="12.75">
      <c r="A863" s="156">
        <v>853</v>
      </c>
      <c r="B863" s="170" t="s">
        <v>568</v>
      </c>
      <c r="C863" s="171" t="s">
        <v>360</v>
      </c>
      <c r="D863" s="171" t="s">
        <v>701</v>
      </c>
      <c r="E863" s="171" t="s">
        <v>569</v>
      </c>
      <c r="F863" s="172">
        <v>6258760</v>
      </c>
      <c r="G863" s="172">
        <v>5858760</v>
      </c>
      <c r="H863" s="172">
        <f>+H864</f>
        <v>5844685.4</v>
      </c>
      <c r="I863" s="172">
        <f t="shared" si="13"/>
        <v>99.75976827861186</v>
      </c>
    </row>
    <row r="864" spans="1:9" ht="12.75">
      <c r="A864" s="156">
        <v>854</v>
      </c>
      <c r="B864" s="170" t="s">
        <v>570</v>
      </c>
      <c r="C864" s="171" t="s">
        <v>360</v>
      </c>
      <c r="D864" s="171" t="s">
        <v>701</v>
      </c>
      <c r="E864" s="171" t="s">
        <v>571</v>
      </c>
      <c r="F864" s="172">
        <v>6258760</v>
      </c>
      <c r="G864" s="172">
        <v>5858760</v>
      </c>
      <c r="H864" s="172">
        <v>5844685.4</v>
      </c>
      <c r="I864" s="172">
        <f t="shared" si="13"/>
        <v>99.75976827861186</v>
      </c>
    </row>
    <row r="865" spans="1:9" ht="60">
      <c r="A865" s="156">
        <v>855</v>
      </c>
      <c r="B865" s="173" t="s">
        <v>361</v>
      </c>
      <c r="C865" s="171" t="s">
        <v>362</v>
      </c>
      <c r="D865" s="171"/>
      <c r="E865" s="171"/>
      <c r="F865" s="172">
        <v>0</v>
      </c>
      <c r="G865" s="172">
        <v>462547.8</v>
      </c>
      <c r="H865" s="172">
        <f>+H866</f>
        <v>454352.77</v>
      </c>
      <c r="I865" s="172">
        <f t="shared" si="13"/>
        <v>98.2282847307889</v>
      </c>
    </row>
    <row r="866" spans="1:9" ht="24">
      <c r="A866" s="156">
        <v>856</v>
      </c>
      <c r="B866" s="170" t="s">
        <v>698</v>
      </c>
      <c r="C866" s="171" t="s">
        <v>362</v>
      </c>
      <c r="D866" s="171" t="s">
        <v>1140</v>
      </c>
      <c r="E866" s="171"/>
      <c r="F866" s="172">
        <v>0</v>
      </c>
      <c r="G866" s="172">
        <v>462547.8</v>
      </c>
      <c r="H866" s="172">
        <f>+H867</f>
        <v>454352.77</v>
      </c>
      <c r="I866" s="172">
        <f t="shared" si="13"/>
        <v>98.2282847307889</v>
      </c>
    </row>
    <row r="867" spans="1:9" ht="12.75">
      <c r="A867" s="156">
        <v>857</v>
      </c>
      <c r="B867" s="170" t="s">
        <v>700</v>
      </c>
      <c r="C867" s="171" t="s">
        <v>362</v>
      </c>
      <c r="D867" s="171" t="s">
        <v>701</v>
      </c>
      <c r="E867" s="171"/>
      <c r="F867" s="172">
        <v>0</v>
      </c>
      <c r="G867" s="172">
        <v>462547.8</v>
      </c>
      <c r="H867" s="172">
        <f>+H868</f>
        <v>454352.77</v>
      </c>
      <c r="I867" s="172">
        <f t="shared" si="13"/>
        <v>98.2282847307889</v>
      </c>
    </row>
    <row r="868" spans="1:9" ht="12.75">
      <c r="A868" s="156">
        <v>858</v>
      </c>
      <c r="B868" s="170" t="s">
        <v>568</v>
      </c>
      <c r="C868" s="171" t="s">
        <v>362</v>
      </c>
      <c r="D868" s="171" t="s">
        <v>701</v>
      </c>
      <c r="E868" s="171" t="s">
        <v>569</v>
      </c>
      <c r="F868" s="172">
        <v>0</v>
      </c>
      <c r="G868" s="172">
        <v>462547.8</v>
      </c>
      <c r="H868" s="172">
        <f>+H869</f>
        <v>454352.77</v>
      </c>
      <c r="I868" s="172">
        <f aca="true" t="shared" si="14" ref="I868:I931">+H868/G868*100</f>
        <v>98.2282847307889</v>
      </c>
    </row>
    <row r="869" spans="1:9" ht="12.75">
      <c r="A869" s="156">
        <v>859</v>
      </c>
      <c r="B869" s="170" t="s">
        <v>570</v>
      </c>
      <c r="C869" s="171" t="s">
        <v>362</v>
      </c>
      <c r="D869" s="171" t="s">
        <v>701</v>
      </c>
      <c r="E869" s="171" t="s">
        <v>571</v>
      </c>
      <c r="F869" s="172">
        <v>0</v>
      </c>
      <c r="G869" s="172">
        <v>462547.8</v>
      </c>
      <c r="H869" s="172">
        <v>454352.77</v>
      </c>
      <c r="I869" s="172">
        <f t="shared" si="14"/>
        <v>98.2282847307889</v>
      </c>
    </row>
    <row r="870" spans="1:9" ht="48">
      <c r="A870" s="156">
        <v>860</v>
      </c>
      <c r="B870" s="170" t="s">
        <v>363</v>
      </c>
      <c r="C870" s="171" t="s">
        <v>364</v>
      </c>
      <c r="D870" s="171"/>
      <c r="E870" s="171"/>
      <c r="F870" s="172">
        <v>0</v>
      </c>
      <c r="G870" s="172">
        <v>500000</v>
      </c>
      <c r="H870" s="172">
        <f>+H871</f>
        <v>500000</v>
      </c>
      <c r="I870" s="172">
        <f t="shared" si="14"/>
        <v>100</v>
      </c>
    </row>
    <row r="871" spans="1:9" ht="24">
      <c r="A871" s="156">
        <v>861</v>
      </c>
      <c r="B871" s="170" t="s">
        <v>698</v>
      </c>
      <c r="C871" s="171" t="s">
        <v>364</v>
      </c>
      <c r="D871" s="171" t="s">
        <v>1140</v>
      </c>
      <c r="E871" s="171"/>
      <c r="F871" s="172">
        <v>0</v>
      </c>
      <c r="G871" s="172">
        <v>500000</v>
      </c>
      <c r="H871" s="172">
        <f>+H872</f>
        <v>500000</v>
      </c>
      <c r="I871" s="172">
        <f t="shared" si="14"/>
        <v>100</v>
      </c>
    </row>
    <row r="872" spans="1:9" ht="12.75">
      <c r="A872" s="156">
        <v>862</v>
      </c>
      <c r="B872" s="170" t="s">
        <v>700</v>
      </c>
      <c r="C872" s="171" t="s">
        <v>364</v>
      </c>
      <c r="D872" s="171" t="s">
        <v>701</v>
      </c>
      <c r="E872" s="171"/>
      <c r="F872" s="172">
        <v>0</v>
      </c>
      <c r="G872" s="172">
        <v>500000</v>
      </c>
      <c r="H872" s="172">
        <f>+H873</f>
        <v>500000</v>
      </c>
      <c r="I872" s="172">
        <f t="shared" si="14"/>
        <v>100</v>
      </c>
    </row>
    <row r="873" spans="1:9" ht="12.75">
      <c r="A873" s="156">
        <v>863</v>
      </c>
      <c r="B873" s="170" t="s">
        <v>568</v>
      </c>
      <c r="C873" s="171" t="s">
        <v>364</v>
      </c>
      <c r="D873" s="171" t="s">
        <v>701</v>
      </c>
      <c r="E873" s="171" t="s">
        <v>569</v>
      </c>
      <c r="F873" s="172">
        <v>0</v>
      </c>
      <c r="G873" s="172">
        <v>500000</v>
      </c>
      <c r="H873" s="172">
        <f>+H874</f>
        <v>500000</v>
      </c>
      <c r="I873" s="172">
        <f t="shared" si="14"/>
        <v>100</v>
      </c>
    </row>
    <row r="874" spans="1:9" ht="12.75">
      <c r="A874" s="156">
        <v>864</v>
      </c>
      <c r="B874" s="170" t="s">
        <v>570</v>
      </c>
      <c r="C874" s="171" t="s">
        <v>364</v>
      </c>
      <c r="D874" s="171" t="s">
        <v>701</v>
      </c>
      <c r="E874" s="171" t="s">
        <v>571</v>
      </c>
      <c r="F874" s="172">
        <v>0</v>
      </c>
      <c r="G874" s="172">
        <v>500000</v>
      </c>
      <c r="H874" s="172">
        <v>500000</v>
      </c>
      <c r="I874" s="172">
        <f t="shared" si="14"/>
        <v>100</v>
      </c>
    </row>
    <row r="875" spans="1:9" ht="48">
      <c r="A875" s="156">
        <v>865</v>
      </c>
      <c r="B875" s="170" t="s">
        <v>365</v>
      </c>
      <c r="C875" s="171" t="s">
        <v>366</v>
      </c>
      <c r="D875" s="171"/>
      <c r="E875" s="171"/>
      <c r="F875" s="172">
        <v>0</v>
      </c>
      <c r="G875" s="172">
        <v>2500000</v>
      </c>
      <c r="H875" s="172">
        <f>+H876</f>
        <v>2500000</v>
      </c>
      <c r="I875" s="172">
        <f t="shared" si="14"/>
        <v>100</v>
      </c>
    </row>
    <row r="876" spans="1:9" ht="24">
      <c r="A876" s="156">
        <v>866</v>
      </c>
      <c r="B876" s="170" t="s">
        <v>698</v>
      </c>
      <c r="C876" s="171" t="s">
        <v>366</v>
      </c>
      <c r="D876" s="171" t="s">
        <v>1140</v>
      </c>
      <c r="E876" s="171"/>
      <c r="F876" s="172">
        <v>0</v>
      </c>
      <c r="G876" s="172">
        <v>2500000</v>
      </c>
      <c r="H876" s="172">
        <f>+H877</f>
        <v>2500000</v>
      </c>
      <c r="I876" s="172">
        <f t="shared" si="14"/>
        <v>100</v>
      </c>
    </row>
    <row r="877" spans="1:9" ht="12.75">
      <c r="A877" s="156">
        <v>867</v>
      </c>
      <c r="B877" s="170" t="s">
        <v>700</v>
      </c>
      <c r="C877" s="171" t="s">
        <v>366</v>
      </c>
      <c r="D877" s="171" t="s">
        <v>701</v>
      </c>
      <c r="E877" s="171"/>
      <c r="F877" s="172">
        <v>0</v>
      </c>
      <c r="G877" s="172">
        <v>2500000</v>
      </c>
      <c r="H877" s="172">
        <f>+H878</f>
        <v>2500000</v>
      </c>
      <c r="I877" s="172">
        <f t="shared" si="14"/>
        <v>100</v>
      </c>
    </row>
    <row r="878" spans="1:9" ht="12.75">
      <c r="A878" s="156">
        <v>868</v>
      </c>
      <c r="B878" s="170" t="s">
        <v>568</v>
      </c>
      <c r="C878" s="171" t="s">
        <v>366</v>
      </c>
      <c r="D878" s="171" t="s">
        <v>701</v>
      </c>
      <c r="E878" s="171" t="s">
        <v>569</v>
      </c>
      <c r="F878" s="172">
        <v>0</v>
      </c>
      <c r="G878" s="172">
        <v>2500000</v>
      </c>
      <c r="H878" s="172">
        <f>+H879</f>
        <v>2500000</v>
      </c>
      <c r="I878" s="172">
        <f t="shared" si="14"/>
        <v>100</v>
      </c>
    </row>
    <row r="879" spans="1:9" ht="12.75">
      <c r="A879" s="156">
        <v>869</v>
      </c>
      <c r="B879" s="170" t="s">
        <v>570</v>
      </c>
      <c r="C879" s="171" t="s">
        <v>366</v>
      </c>
      <c r="D879" s="171" t="s">
        <v>701</v>
      </c>
      <c r="E879" s="171" t="s">
        <v>571</v>
      </c>
      <c r="F879" s="172">
        <v>0</v>
      </c>
      <c r="G879" s="172">
        <v>2500000</v>
      </c>
      <c r="H879" s="172">
        <v>2500000</v>
      </c>
      <c r="I879" s="172">
        <f t="shared" si="14"/>
        <v>100</v>
      </c>
    </row>
    <row r="880" spans="1:9" ht="48">
      <c r="A880" s="156">
        <v>870</v>
      </c>
      <c r="B880" s="170" t="s">
        <v>367</v>
      </c>
      <c r="C880" s="171" t="s">
        <v>368</v>
      </c>
      <c r="D880" s="171"/>
      <c r="E880" s="171"/>
      <c r="F880" s="172">
        <v>26477201.96</v>
      </c>
      <c r="G880" s="172">
        <v>27717728.16</v>
      </c>
      <c r="H880" s="172">
        <f>+H881</f>
        <v>27283836.34</v>
      </c>
      <c r="I880" s="172">
        <f t="shared" si="14"/>
        <v>98.43460539949245</v>
      </c>
    </row>
    <row r="881" spans="1:9" ht="24">
      <c r="A881" s="156">
        <v>871</v>
      </c>
      <c r="B881" s="170" t="s">
        <v>698</v>
      </c>
      <c r="C881" s="171" t="s">
        <v>368</v>
      </c>
      <c r="D881" s="171" t="s">
        <v>1140</v>
      </c>
      <c r="E881" s="171"/>
      <c r="F881" s="172">
        <v>26477201.96</v>
      </c>
      <c r="G881" s="172">
        <v>27717728.16</v>
      </c>
      <c r="H881" s="172">
        <f>+H882</f>
        <v>27283836.34</v>
      </c>
      <c r="I881" s="172">
        <f t="shared" si="14"/>
        <v>98.43460539949245</v>
      </c>
    </row>
    <row r="882" spans="1:9" ht="12.75">
      <c r="A882" s="156">
        <v>872</v>
      </c>
      <c r="B882" s="170" t="s">
        <v>700</v>
      </c>
      <c r="C882" s="171" t="s">
        <v>368</v>
      </c>
      <c r="D882" s="171" t="s">
        <v>701</v>
      </c>
      <c r="E882" s="171"/>
      <c r="F882" s="172">
        <v>26477201.96</v>
      </c>
      <c r="G882" s="172">
        <v>27717728.16</v>
      </c>
      <c r="H882" s="172">
        <f>+H883</f>
        <v>27283836.34</v>
      </c>
      <c r="I882" s="172">
        <f t="shared" si="14"/>
        <v>98.43460539949245</v>
      </c>
    </row>
    <row r="883" spans="1:9" ht="12.75">
      <c r="A883" s="156">
        <v>873</v>
      </c>
      <c r="B883" s="170" t="s">
        <v>568</v>
      </c>
      <c r="C883" s="171" t="s">
        <v>368</v>
      </c>
      <c r="D883" s="171" t="s">
        <v>701</v>
      </c>
      <c r="E883" s="171" t="s">
        <v>569</v>
      </c>
      <c r="F883" s="172">
        <v>26477201.96</v>
      </c>
      <c r="G883" s="172">
        <v>27717728.16</v>
      </c>
      <c r="H883" s="172">
        <f>+H884</f>
        <v>27283836.34</v>
      </c>
      <c r="I883" s="172">
        <f t="shared" si="14"/>
        <v>98.43460539949245</v>
      </c>
    </row>
    <row r="884" spans="1:9" ht="12.75">
      <c r="A884" s="156">
        <v>874</v>
      </c>
      <c r="B884" s="170" t="s">
        <v>570</v>
      </c>
      <c r="C884" s="171" t="s">
        <v>368</v>
      </c>
      <c r="D884" s="171" t="s">
        <v>701</v>
      </c>
      <c r="E884" s="171" t="s">
        <v>571</v>
      </c>
      <c r="F884" s="172">
        <v>26477201.96</v>
      </c>
      <c r="G884" s="172">
        <v>27717728.16</v>
      </c>
      <c r="H884" s="172">
        <v>27283836.34</v>
      </c>
      <c r="I884" s="172">
        <f t="shared" si="14"/>
        <v>98.43460539949245</v>
      </c>
    </row>
    <row r="885" spans="1:9" ht="36">
      <c r="A885" s="156">
        <v>875</v>
      </c>
      <c r="B885" s="170" t="s">
        <v>369</v>
      </c>
      <c r="C885" s="171" t="s">
        <v>370</v>
      </c>
      <c r="D885" s="171"/>
      <c r="E885" s="171"/>
      <c r="F885" s="172">
        <v>300000</v>
      </c>
      <c r="G885" s="172">
        <v>300000</v>
      </c>
      <c r="H885" s="172">
        <f>+H886</f>
        <v>300000</v>
      </c>
      <c r="I885" s="172">
        <f t="shared" si="14"/>
        <v>100</v>
      </c>
    </row>
    <row r="886" spans="1:9" ht="24">
      <c r="A886" s="156">
        <v>876</v>
      </c>
      <c r="B886" s="170" t="s">
        <v>698</v>
      </c>
      <c r="C886" s="171" t="s">
        <v>370</v>
      </c>
      <c r="D886" s="171" t="s">
        <v>1140</v>
      </c>
      <c r="E886" s="171"/>
      <c r="F886" s="172">
        <v>300000</v>
      </c>
      <c r="G886" s="172">
        <v>300000</v>
      </c>
      <c r="H886" s="172">
        <f>+H887</f>
        <v>300000</v>
      </c>
      <c r="I886" s="172">
        <f t="shared" si="14"/>
        <v>100</v>
      </c>
    </row>
    <row r="887" spans="1:9" ht="12.75">
      <c r="A887" s="156">
        <v>877</v>
      </c>
      <c r="B887" s="170" t="s">
        <v>700</v>
      </c>
      <c r="C887" s="171" t="s">
        <v>370</v>
      </c>
      <c r="D887" s="171" t="s">
        <v>701</v>
      </c>
      <c r="E887" s="171"/>
      <c r="F887" s="172">
        <v>300000</v>
      </c>
      <c r="G887" s="172">
        <v>300000</v>
      </c>
      <c r="H887" s="172">
        <f>+H888</f>
        <v>300000</v>
      </c>
      <c r="I887" s="172">
        <f t="shared" si="14"/>
        <v>100</v>
      </c>
    </row>
    <row r="888" spans="1:9" ht="12.75">
      <c r="A888" s="156">
        <v>878</v>
      </c>
      <c r="B888" s="170" t="s">
        <v>568</v>
      </c>
      <c r="C888" s="171" t="s">
        <v>370</v>
      </c>
      <c r="D888" s="171" t="s">
        <v>701</v>
      </c>
      <c r="E888" s="171" t="s">
        <v>569</v>
      </c>
      <c r="F888" s="172">
        <v>300000</v>
      </c>
      <c r="G888" s="172">
        <v>300000</v>
      </c>
      <c r="H888" s="172">
        <f>+H889</f>
        <v>300000</v>
      </c>
      <c r="I888" s="172">
        <f t="shared" si="14"/>
        <v>100</v>
      </c>
    </row>
    <row r="889" spans="1:9" ht="12.75">
      <c r="A889" s="156">
        <v>879</v>
      </c>
      <c r="B889" s="170" t="s">
        <v>570</v>
      </c>
      <c r="C889" s="171" t="s">
        <v>370</v>
      </c>
      <c r="D889" s="171" t="s">
        <v>701</v>
      </c>
      <c r="E889" s="171" t="s">
        <v>571</v>
      </c>
      <c r="F889" s="172">
        <v>300000</v>
      </c>
      <c r="G889" s="172">
        <v>300000</v>
      </c>
      <c r="H889" s="172">
        <v>300000</v>
      </c>
      <c r="I889" s="172">
        <f t="shared" si="14"/>
        <v>100</v>
      </c>
    </row>
    <row r="890" spans="1:9" ht="36">
      <c r="A890" s="156">
        <v>880</v>
      </c>
      <c r="B890" s="170" t="s">
        <v>371</v>
      </c>
      <c r="C890" s="171" t="s">
        <v>372</v>
      </c>
      <c r="D890" s="171"/>
      <c r="E890" s="171"/>
      <c r="F890" s="172">
        <v>94000</v>
      </c>
      <c r="G890" s="172">
        <v>94000</v>
      </c>
      <c r="H890" s="172">
        <f>+H891</f>
        <v>94000</v>
      </c>
      <c r="I890" s="172">
        <f t="shared" si="14"/>
        <v>100</v>
      </c>
    </row>
    <row r="891" spans="1:9" ht="24">
      <c r="A891" s="156">
        <v>881</v>
      </c>
      <c r="B891" s="170" t="s">
        <v>698</v>
      </c>
      <c r="C891" s="171" t="s">
        <v>372</v>
      </c>
      <c r="D891" s="171" t="s">
        <v>1140</v>
      </c>
      <c r="E891" s="171"/>
      <c r="F891" s="172">
        <v>94000</v>
      </c>
      <c r="G891" s="172">
        <v>94000</v>
      </c>
      <c r="H891" s="172">
        <f>+H892</f>
        <v>94000</v>
      </c>
      <c r="I891" s="172">
        <f t="shared" si="14"/>
        <v>100</v>
      </c>
    </row>
    <row r="892" spans="1:9" ht="12.75">
      <c r="A892" s="156">
        <v>882</v>
      </c>
      <c r="B892" s="170" t="s">
        <v>700</v>
      </c>
      <c r="C892" s="171" t="s">
        <v>372</v>
      </c>
      <c r="D892" s="171" t="s">
        <v>701</v>
      </c>
      <c r="E892" s="171"/>
      <c r="F892" s="172">
        <v>94000</v>
      </c>
      <c r="G892" s="172">
        <v>94000</v>
      </c>
      <c r="H892" s="172">
        <f>+H893</f>
        <v>94000</v>
      </c>
      <c r="I892" s="172">
        <f t="shared" si="14"/>
        <v>100</v>
      </c>
    </row>
    <row r="893" spans="1:9" ht="12.75">
      <c r="A893" s="156">
        <v>883</v>
      </c>
      <c r="B893" s="170" t="s">
        <v>568</v>
      </c>
      <c r="C893" s="171" t="s">
        <v>372</v>
      </c>
      <c r="D893" s="171" t="s">
        <v>701</v>
      </c>
      <c r="E893" s="171" t="s">
        <v>569</v>
      </c>
      <c r="F893" s="172">
        <v>94000</v>
      </c>
      <c r="G893" s="172">
        <v>94000</v>
      </c>
      <c r="H893" s="172">
        <f>+H894</f>
        <v>94000</v>
      </c>
      <c r="I893" s="172">
        <f t="shared" si="14"/>
        <v>100</v>
      </c>
    </row>
    <row r="894" spans="1:9" ht="12.75">
      <c r="A894" s="156">
        <v>884</v>
      </c>
      <c r="B894" s="170" t="s">
        <v>570</v>
      </c>
      <c r="C894" s="171" t="s">
        <v>372</v>
      </c>
      <c r="D894" s="171" t="s">
        <v>701</v>
      </c>
      <c r="E894" s="171" t="s">
        <v>571</v>
      </c>
      <c r="F894" s="172">
        <v>94000</v>
      </c>
      <c r="G894" s="172">
        <v>94000</v>
      </c>
      <c r="H894" s="172">
        <v>94000</v>
      </c>
      <c r="I894" s="172">
        <f t="shared" si="14"/>
        <v>100</v>
      </c>
    </row>
    <row r="895" spans="1:9" ht="72">
      <c r="A895" s="156">
        <v>885</v>
      </c>
      <c r="B895" s="173" t="s">
        <v>373</v>
      </c>
      <c r="C895" s="171" t="s">
        <v>374</v>
      </c>
      <c r="D895" s="171"/>
      <c r="E895" s="171"/>
      <c r="F895" s="172">
        <v>0</v>
      </c>
      <c r="G895" s="172">
        <v>38000</v>
      </c>
      <c r="H895" s="172">
        <f>+H896</f>
        <v>38000</v>
      </c>
      <c r="I895" s="172">
        <f t="shared" si="14"/>
        <v>100</v>
      </c>
    </row>
    <row r="896" spans="1:9" ht="24">
      <c r="A896" s="156">
        <v>886</v>
      </c>
      <c r="B896" s="170" t="s">
        <v>698</v>
      </c>
      <c r="C896" s="171" t="s">
        <v>374</v>
      </c>
      <c r="D896" s="171" t="s">
        <v>1140</v>
      </c>
      <c r="E896" s="171"/>
      <c r="F896" s="172">
        <v>0</v>
      </c>
      <c r="G896" s="172">
        <v>38000</v>
      </c>
      <c r="H896" s="172">
        <f>+H897</f>
        <v>38000</v>
      </c>
      <c r="I896" s="172">
        <f t="shared" si="14"/>
        <v>100</v>
      </c>
    </row>
    <row r="897" spans="1:9" ht="12.75">
      <c r="A897" s="156">
        <v>887</v>
      </c>
      <c r="B897" s="170" t="s">
        <v>700</v>
      </c>
      <c r="C897" s="171" t="s">
        <v>374</v>
      </c>
      <c r="D897" s="171" t="s">
        <v>701</v>
      </c>
      <c r="E897" s="171"/>
      <c r="F897" s="172">
        <v>0</v>
      </c>
      <c r="G897" s="172">
        <v>38000</v>
      </c>
      <c r="H897" s="172">
        <f>+H898</f>
        <v>38000</v>
      </c>
      <c r="I897" s="172">
        <f t="shared" si="14"/>
        <v>100</v>
      </c>
    </row>
    <row r="898" spans="1:9" ht="12.75">
      <c r="A898" s="156">
        <v>888</v>
      </c>
      <c r="B898" s="170" t="s">
        <v>568</v>
      </c>
      <c r="C898" s="171" t="s">
        <v>374</v>
      </c>
      <c r="D898" s="171" t="s">
        <v>701</v>
      </c>
      <c r="E898" s="171" t="s">
        <v>569</v>
      </c>
      <c r="F898" s="172">
        <v>0</v>
      </c>
      <c r="G898" s="172">
        <v>38000</v>
      </c>
      <c r="H898" s="172">
        <f>+H899</f>
        <v>38000</v>
      </c>
      <c r="I898" s="172">
        <f t="shared" si="14"/>
        <v>100</v>
      </c>
    </row>
    <row r="899" spans="1:9" ht="12.75">
      <c r="A899" s="156">
        <v>889</v>
      </c>
      <c r="B899" s="170" t="s">
        <v>570</v>
      </c>
      <c r="C899" s="171" t="s">
        <v>374</v>
      </c>
      <c r="D899" s="171" t="s">
        <v>701</v>
      </c>
      <c r="E899" s="171" t="s">
        <v>571</v>
      </c>
      <c r="F899" s="172">
        <v>0</v>
      </c>
      <c r="G899" s="172">
        <v>38000</v>
      </c>
      <c r="H899" s="172">
        <v>38000</v>
      </c>
      <c r="I899" s="172">
        <f t="shared" si="14"/>
        <v>100</v>
      </c>
    </row>
    <row r="900" spans="1:9" ht="48">
      <c r="A900" s="156">
        <v>890</v>
      </c>
      <c r="B900" s="170" t="s">
        <v>375</v>
      </c>
      <c r="C900" s="171" t="s">
        <v>376</v>
      </c>
      <c r="D900" s="171"/>
      <c r="E900" s="171"/>
      <c r="F900" s="172">
        <v>0</v>
      </c>
      <c r="G900" s="172">
        <v>5000</v>
      </c>
      <c r="H900" s="172">
        <f>+H901</f>
        <v>5000</v>
      </c>
      <c r="I900" s="172">
        <f t="shared" si="14"/>
        <v>100</v>
      </c>
    </row>
    <row r="901" spans="1:9" ht="24">
      <c r="A901" s="156">
        <v>891</v>
      </c>
      <c r="B901" s="170" t="s">
        <v>698</v>
      </c>
      <c r="C901" s="171" t="s">
        <v>376</v>
      </c>
      <c r="D901" s="171" t="s">
        <v>1140</v>
      </c>
      <c r="E901" s="171"/>
      <c r="F901" s="172">
        <v>0</v>
      </c>
      <c r="G901" s="172">
        <v>5000</v>
      </c>
      <c r="H901" s="172">
        <f>+H902</f>
        <v>5000</v>
      </c>
      <c r="I901" s="172">
        <f t="shared" si="14"/>
        <v>100</v>
      </c>
    </row>
    <row r="902" spans="1:9" ht="12.75">
      <c r="A902" s="156">
        <v>892</v>
      </c>
      <c r="B902" s="170" t="s">
        <v>700</v>
      </c>
      <c r="C902" s="171" t="s">
        <v>376</v>
      </c>
      <c r="D902" s="171" t="s">
        <v>701</v>
      </c>
      <c r="E902" s="171"/>
      <c r="F902" s="172">
        <v>0</v>
      </c>
      <c r="G902" s="172">
        <v>5000</v>
      </c>
      <c r="H902" s="172">
        <f>+H903</f>
        <v>5000</v>
      </c>
      <c r="I902" s="172">
        <f t="shared" si="14"/>
        <v>100</v>
      </c>
    </row>
    <row r="903" spans="1:9" ht="12.75">
      <c r="A903" s="156">
        <v>893</v>
      </c>
      <c r="B903" s="170" t="s">
        <v>568</v>
      </c>
      <c r="C903" s="171" t="s">
        <v>376</v>
      </c>
      <c r="D903" s="171" t="s">
        <v>701</v>
      </c>
      <c r="E903" s="171" t="s">
        <v>569</v>
      </c>
      <c r="F903" s="172">
        <v>0</v>
      </c>
      <c r="G903" s="172">
        <v>5000</v>
      </c>
      <c r="H903" s="172">
        <f>+H904</f>
        <v>5000</v>
      </c>
      <c r="I903" s="172">
        <f t="shared" si="14"/>
        <v>100</v>
      </c>
    </row>
    <row r="904" spans="1:9" ht="12.75">
      <c r="A904" s="156">
        <v>894</v>
      </c>
      <c r="B904" s="170" t="s">
        <v>570</v>
      </c>
      <c r="C904" s="171" t="s">
        <v>376</v>
      </c>
      <c r="D904" s="171" t="s">
        <v>701</v>
      </c>
      <c r="E904" s="171" t="s">
        <v>571</v>
      </c>
      <c r="F904" s="172">
        <v>0</v>
      </c>
      <c r="G904" s="172">
        <v>5000</v>
      </c>
      <c r="H904" s="172">
        <v>5000</v>
      </c>
      <c r="I904" s="172">
        <f t="shared" si="14"/>
        <v>100</v>
      </c>
    </row>
    <row r="905" spans="1:9" ht="48">
      <c r="A905" s="156">
        <v>895</v>
      </c>
      <c r="B905" s="170" t="s">
        <v>377</v>
      </c>
      <c r="C905" s="171" t="s">
        <v>378</v>
      </c>
      <c r="D905" s="171"/>
      <c r="E905" s="171"/>
      <c r="F905" s="172">
        <v>0</v>
      </c>
      <c r="G905" s="172">
        <v>30000</v>
      </c>
      <c r="H905" s="172">
        <f>+H906</f>
        <v>29974</v>
      </c>
      <c r="I905" s="172">
        <f t="shared" si="14"/>
        <v>99.91333333333333</v>
      </c>
    </row>
    <row r="906" spans="1:9" ht="24">
      <c r="A906" s="156">
        <v>896</v>
      </c>
      <c r="B906" s="170" t="s">
        <v>698</v>
      </c>
      <c r="C906" s="171" t="s">
        <v>378</v>
      </c>
      <c r="D906" s="171" t="s">
        <v>1140</v>
      </c>
      <c r="E906" s="171"/>
      <c r="F906" s="172">
        <v>0</v>
      </c>
      <c r="G906" s="172">
        <v>30000</v>
      </c>
      <c r="H906" s="172">
        <f>+H907</f>
        <v>29974</v>
      </c>
      <c r="I906" s="172">
        <f t="shared" si="14"/>
        <v>99.91333333333333</v>
      </c>
    </row>
    <row r="907" spans="1:9" ht="12.75">
      <c r="A907" s="156">
        <v>897</v>
      </c>
      <c r="B907" s="170" t="s">
        <v>700</v>
      </c>
      <c r="C907" s="171" t="s">
        <v>378</v>
      </c>
      <c r="D907" s="171" t="s">
        <v>701</v>
      </c>
      <c r="E907" s="171"/>
      <c r="F907" s="172">
        <v>0</v>
      </c>
      <c r="G907" s="172">
        <v>30000</v>
      </c>
      <c r="H907" s="172">
        <f>+H908</f>
        <v>29974</v>
      </c>
      <c r="I907" s="172">
        <f t="shared" si="14"/>
        <v>99.91333333333333</v>
      </c>
    </row>
    <row r="908" spans="1:9" ht="12.75">
      <c r="A908" s="156">
        <v>898</v>
      </c>
      <c r="B908" s="170" t="s">
        <v>568</v>
      </c>
      <c r="C908" s="171" t="s">
        <v>378</v>
      </c>
      <c r="D908" s="171" t="s">
        <v>701</v>
      </c>
      <c r="E908" s="171" t="s">
        <v>569</v>
      </c>
      <c r="F908" s="172">
        <v>0</v>
      </c>
      <c r="G908" s="172">
        <v>30000</v>
      </c>
      <c r="H908" s="172">
        <f>+H909</f>
        <v>29974</v>
      </c>
      <c r="I908" s="172">
        <f t="shared" si="14"/>
        <v>99.91333333333333</v>
      </c>
    </row>
    <row r="909" spans="1:9" ht="12.75">
      <c r="A909" s="156">
        <v>899</v>
      </c>
      <c r="B909" s="170" t="s">
        <v>570</v>
      </c>
      <c r="C909" s="171" t="s">
        <v>378</v>
      </c>
      <c r="D909" s="171" t="s">
        <v>701</v>
      </c>
      <c r="E909" s="171" t="s">
        <v>571</v>
      </c>
      <c r="F909" s="172">
        <v>0</v>
      </c>
      <c r="G909" s="172">
        <v>30000</v>
      </c>
      <c r="H909" s="172">
        <v>29974</v>
      </c>
      <c r="I909" s="172">
        <f t="shared" si="14"/>
        <v>99.91333333333333</v>
      </c>
    </row>
    <row r="910" spans="1:9" ht="24">
      <c r="A910" s="156">
        <v>900</v>
      </c>
      <c r="B910" s="170" t="s">
        <v>287</v>
      </c>
      <c r="C910" s="171" t="s">
        <v>288</v>
      </c>
      <c r="D910" s="171"/>
      <c r="E910" s="171"/>
      <c r="F910" s="172">
        <v>9654191.54</v>
      </c>
      <c r="G910" s="172">
        <v>9873885.44</v>
      </c>
      <c r="H910" s="172">
        <f>+H911+H916+H921+H926+H931+H936</f>
        <v>9873885.44</v>
      </c>
      <c r="I910" s="172">
        <f t="shared" si="14"/>
        <v>100</v>
      </c>
    </row>
    <row r="911" spans="1:9" ht="60">
      <c r="A911" s="156">
        <v>901</v>
      </c>
      <c r="B911" s="173" t="s">
        <v>289</v>
      </c>
      <c r="C911" s="171" t="s">
        <v>290</v>
      </c>
      <c r="D911" s="171"/>
      <c r="E911" s="171"/>
      <c r="F911" s="172">
        <v>54111.54</v>
      </c>
      <c r="G911" s="172">
        <v>54111.54</v>
      </c>
      <c r="H911" s="172">
        <f>+H912</f>
        <v>54111.54</v>
      </c>
      <c r="I911" s="172">
        <f t="shared" si="14"/>
        <v>100</v>
      </c>
    </row>
    <row r="912" spans="1:9" ht="24">
      <c r="A912" s="156">
        <v>902</v>
      </c>
      <c r="B912" s="170" t="s">
        <v>698</v>
      </c>
      <c r="C912" s="171" t="s">
        <v>290</v>
      </c>
      <c r="D912" s="171" t="s">
        <v>1140</v>
      </c>
      <c r="E912" s="171"/>
      <c r="F912" s="172">
        <v>54111.54</v>
      </c>
      <c r="G912" s="172">
        <v>54111.54</v>
      </c>
      <c r="H912" s="172">
        <f>+H913</f>
        <v>54111.54</v>
      </c>
      <c r="I912" s="172">
        <f t="shared" si="14"/>
        <v>100</v>
      </c>
    </row>
    <row r="913" spans="1:9" ht="12.75">
      <c r="A913" s="156">
        <v>903</v>
      </c>
      <c r="B913" s="170" t="s">
        <v>699</v>
      </c>
      <c r="C913" s="171" t="s">
        <v>290</v>
      </c>
      <c r="D913" s="171" t="s">
        <v>1141</v>
      </c>
      <c r="E913" s="171"/>
      <c r="F913" s="172">
        <v>54111.54</v>
      </c>
      <c r="G913" s="172">
        <v>54111.54</v>
      </c>
      <c r="H913" s="172">
        <f>+H914</f>
        <v>54111.54</v>
      </c>
      <c r="I913" s="172">
        <f t="shared" si="14"/>
        <v>100</v>
      </c>
    </row>
    <row r="914" spans="1:9" ht="12.75">
      <c r="A914" s="156">
        <v>904</v>
      </c>
      <c r="B914" s="170" t="s">
        <v>537</v>
      </c>
      <c r="C914" s="171" t="s">
        <v>290</v>
      </c>
      <c r="D914" s="171" t="s">
        <v>1141</v>
      </c>
      <c r="E914" s="171" t="s">
        <v>538</v>
      </c>
      <c r="F914" s="172">
        <v>54111.54</v>
      </c>
      <c r="G914" s="172">
        <v>54111.54</v>
      </c>
      <c r="H914" s="172">
        <f>+H915</f>
        <v>54111.54</v>
      </c>
      <c r="I914" s="172">
        <f t="shared" si="14"/>
        <v>100</v>
      </c>
    </row>
    <row r="915" spans="1:9" ht="12.75">
      <c r="A915" s="156">
        <v>905</v>
      </c>
      <c r="B915" s="170" t="s">
        <v>541</v>
      </c>
      <c r="C915" s="171" t="s">
        <v>290</v>
      </c>
      <c r="D915" s="171" t="s">
        <v>1141</v>
      </c>
      <c r="E915" s="171" t="s">
        <v>542</v>
      </c>
      <c r="F915" s="172">
        <v>54111.54</v>
      </c>
      <c r="G915" s="172">
        <v>54111.54</v>
      </c>
      <c r="H915" s="172">
        <v>54111.54</v>
      </c>
      <c r="I915" s="172">
        <f t="shared" si="14"/>
        <v>100</v>
      </c>
    </row>
    <row r="916" spans="1:9" ht="60">
      <c r="A916" s="156">
        <v>906</v>
      </c>
      <c r="B916" s="173" t="s">
        <v>291</v>
      </c>
      <c r="C916" s="171" t="s">
        <v>292</v>
      </c>
      <c r="D916" s="171"/>
      <c r="E916" s="171"/>
      <c r="F916" s="172">
        <v>0</v>
      </c>
      <c r="G916" s="172">
        <v>4973.64</v>
      </c>
      <c r="H916" s="172">
        <f>+H917</f>
        <v>4973.64</v>
      </c>
      <c r="I916" s="172">
        <f t="shared" si="14"/>
        <v>100</v>
      </c>
    </row>
    <row r="917" spans="1:9" ht="24">
      <c r="A917" s="156">
        <v>907</v>
      </c>
      <c r="B917" s="170" t="s">
        <v>698</v>
      </c>
      <c r="C917" s="171" t="s">
        <v>292</v>
      </c>
      <c r="D917" s="171" t="s">
        <v>1140</v>
      </c>
      <c r="E917" s="171"/>
      <c r="F917" s="172">
        <v>0</v>
      </c>
      <c r="G917" s="172">
        <v>4973.64</v>
      </c>
      <c r="H917" s="172">
        <f>+H918</f>
        <v>4973.64</v>
      </c>
      <c r="I917" s="172">
        <f t="shared" si="14"/>
        <v>100</v>
      </c>
    </row>
    <row r="918" spans="1:9" ht="12.75">
      <c r="A918" s="156">
        <v>908</v>
      </c>
      <c r="B918" s="170" t="s">
        <v>699</v>
      </c>
      <c r="C918" s="171" t="s">
        <v>292</v>
      </c>
      <c r="D918" s="171" t="s">
        <v>1141</v>
      </c>
      <c r="E918" s="171"/>
      <c r="F918" s="172">
        <v>0</v>
      </c>
      <c r="G918" s="172">
        <v>4973.64</v>
      </c>
      <c r="H918" s="172">
        <f>+H919</f>
        <v>4973.64</v>
      </c>
      <c r="I918" s="172">
        <f t="shared" si="14"/>
        <v>100</v>
      </c>
    </row>
    <row r="919" spans="1:9" ht="12.75">
      <c r="A919" s="156">
        <v>909</v>
      </c>
      <c r="B919" s="170" t="s">
        <v>537</v>
      </c>
      <c r="C919" s="171" t="s">
        <v>292</v>
      </c>
      <c r="D919" s="171" t="s">
        <v>1141</v>
      </c>
      <c r="E919" s="171" t="s">
        <v>538</v>
      </c>
      <c r="F919" s="172">
        <v>0</v>
      </c>
      <c r="G919" s="172">
        <v>4973.64</v>
      </c>
      <c r="H919" s="172">
        <f>+H920</f>
        <v>4973.64</v>
      </c>
      <c r="I919" s="172">
        <f t="shared" si="14"/>
        <v>100</v>
      </c>
    </row>
    <row r="920" spans="1:9" ht="12.75">
      <c r="A920" s="156">
        <v>910</v>
      </c>
      <c r="B920" s="170" t="s">
        <v>541</v>
      </c>
      <c r="C920" s="171" t="s">
        <v>292</v>
      </c>
      <c r="D920" s="171" t="s">
        <v>1141</v>
      </c>
      <c r="E920" s="171" t="s">
        <v>542</v>
      </c>
      <c r="F920" s="172">
        <v>0</v>
      </c>
      <c r="G920" s="172">
        <v>4973.64</v>
      </c>
      <c r="H920" s="172">
        <v>4973.64</v>
      </c>
      <c r="I920" s="172">
        <f t="shared" si="14"/>
        <v>100</v>
      </c>
    </row>
    <row r="921" spans="1:9" ht="48">
      <c r="A921" s="156">
        <v>911</v>
      </c>
      <c r="B921" s="170" t="s">
        <v>293</v>
      </c>
      <c r="C921" s="171" t="s">
        <v>294</v>
      </c>
      <c r="D921" s="171"/>
      <c r="E921" s="171"/>
      <c r="F921" s="172">
        <v>0</v>
      </c>
      <c r="G921" s="172">
        <v>321100</v>
      </c>
      <c r="H921" s="172">
        <f>+H922</f>
        <v>321100</v>
      </c>
      <c r="I921" s="172">
        <f t="shared" si="14"/>
        <v>100</v>
      </c>
    </row>
    <row r="922" spans="1:9" ht="24">
      <c r="A922" s="156">
        <v>912</v>
      </c>
      <c r="B922" s="170" t="s">
        <v>698</v>
      </c>
      <c r="C922" s="171" t="s">
        <v>294</v>
      </c>
      <c r="D922" s="171" t="s">
        <v>1140</v>
      </c>
      <c r="E922" s="171"/>
      <c r="F922" s="172">
        <v>0</v>
      </c>
      <c r="G922" s="172">
        <v>321100</v>
      </c>
      <c r="H922" s="172">
        <f>+H923</f>
        <v>321100</v>
      </c>
      <c r="I922" s="172">
        <f t="shared" si="14"/>
        <v>100</v>
      </c>
    </row>
    <row r="923" spans="1:9" ht="12.75">
      <c r="A923" s="156">
        <v>913</v>
      </c>
      <c r="B923" s="170" t="s">
        <v>699</v>
      </c>
      <c r="C923" s="171" t="s">
        <v>294</v>
      </c>
      <c r="D923" s="171" t="s">
        <v>1141</v>
      </c>
      <c r="E923" s="171"/>
      <c r="F923" s="172">
        <v>0</v>
      </c>
      <c r="G923" s="172">
        <v>321100</v>
      </c>
      <c r="H923" s="172">
        <f>+H924</f>
        <v>321100</v>
      </c>
      <c r="I923" s="172">
        <f t="shared" si="14"/>
        <v>100</v>
      </c>
    </row>
    <row r="924" spans="1:9" ht="12.75">
      <c r="A924" s="156">
        <v>914</v>
      </c>
      <c r="B924" s="170" t="s">
        <v>537</v>
      </c>
      <c r="C924" s="171" t="s">
        <v>294</v>
      </c>
      <c r="D924" s="171" t="s">
        <v>1141</v>
      </c>
      <c r="E924" s="171" t="s">
        <v>538</v>
      </c>
      <c r="F924" s="172">
        <v>0</v>
      </c>
      <c r="G924" s="172">
        <v>321100</v>
      </c>
      <c r="H924" s="172">
        <f>+H925</f>
        <v>321100</v>
      </c>
      <c r="I924" s="172">
        <f t="shared" si="14"/>
        <v>100</v>
      </c>
    </row>
    <row r="925" spans="1:9" ht="12.75">
      <c r="A925" s="156">
        <v>915</v>
      </c>
      <c r="B925" s="170" t="s">
        <v>541</v>
      </c>
      <c r="C925" s="171" t="s">
        <v>294</v>
      </c>
      <c r="D925" s="171" t="s">
        <v>1141</v>
      </c>
      <c r="E925" s="171" t="s">
        <v>542</v>
      </c>
      <c r="F925" s="172">
        <v>0</v>
      </c>
      <c r="G925" s="172">
        <v>321100</v>
      </c>
      <c r="H925" s="172">
        <v>321100</v>
      </c>
      <c r="I925" s="172">
        <f t="shared" si="14"/>
        <v>100</v>
      </c>
    </row>
    <row r="926" spans="1:9" ht="48">
      <c r="A926" s="156">
        <v>916</v>
      </c>
      <c r="B926" s="170" t="s">
        <v>295</v>
      </c>
      <c r="C926" s="171" t="s">
        <v>296</v>
      </c>
      <c r="D926" s="171"/>
      <c r="E926" s="171"/>
      <c r="F926" s="172">
        <v>9007932</v>
      </c>
      <c r="G926" s="172">
        <v>8703902.26</v>
      </c>
      <c r="H926" s="172">
        <f>+H927</f>
        <v>8703902.26</v>
      </c>
      <c r="I926" s="172">
        <f t="shared" si="14"/>
        <v>100</v>
      </c>
    </row>
    <row r="927" spans="1:9" ht="24">
      <c r="A927" s="156">
        <v>917</v>
      </c>
      <c r="B927" s="170" t="s">
        <v>698</v>
      </c>
      <c r="C927" s="171" t="s">
        <v>296</v>
      </c>
      <c r="D927" s="171" t="s">
        <v>1140</v>
      </c>
      <c r="E927" s="171"/>
      <c r="F927" s="172">
        <v>9007932</v>
      </c>
      <c r="G927" s="172">
        <v>8703902.26</v>
      </c>
      <c r="H927" s="172">
        <f>+H928</f>
        <v>8703902.26</v>
      </c>
      <c r="I927" s="172">
        <f t="shared" si="14"/>
        <v>100</v>
      </c>
    </row>
    <row r="928" spans="1:9" ht="12.75">
      <c r="A928" s="156">
        <v>918</v>
      </c>
      <c r="B928" s="170" t="s">
        <v>699</v>
      </c>
      <c r="C928" s="171" t="s">
        <v>296</v>
      </c>
      <c r="D928" s="171" t="s">
        <v>1141</v>
      </c>
      <c r="E928" s="171"/>
      <c r="F928" s="172">
        <v>9007932</v>
      </c>
      <c r="G928" s="172">
        <v>8703902.26</v>
      </c>
      <c r="H928" s="172">
        <f>+H929</f>
        <v>8703902.26</v>
      </c>
      <c r="I928" s="172">
        <f t="shared" si="14"/>
        <v>100</v>
      </c>
    </row>
    <row r="929" spans="1:9" ht="12.75">
      <c r="A929" s="156">
        <v>919</v>
      </c>
      <c r="B929" s="170" t="s">
        <v>537</v>
      </c>
      <c r="C929" s="171" t="s">
        <v>296</v>
      </c>
      <c r="D929" s="171" t="s">
        <v>1141</v>
      </c>
      <c r="E929" s="171" t="s">
        <v>538</v>
      </c>
      <c r="F929" s="172">
        <v>9007932</v>
      </c>
      <c r="G929" s="172">
        <v>8703902.26</v>
      </c>
      <c r="H929" s="172">
        <f>+H930</f>
        <v>8703902.26</v>
      </c>
      <c r="I929" s="172">
        <f t="shared" si="14"/>
        <v>100</v>
      </c>
    </row>
    <row r="930" spans="1:9" ht="12.75">
      <c r="A930" s="156">
        <v>920</v>
      </c>
      <c r="B930" s="170" t="s">
        <v>541</v>
      </c>
      <c r="C930" s="171" t="s">
        <v>296</v>
      </c>
      <c r="D930" s="171" t="s">
        <v>1141</v>
      </c>
      <c r="E930" s="171" t="s">
        <v>542</v>
      </c>
      <c r="F930" s="172">
        <v>9007932</v>
      </c>
      <c r="G930" s="172">
        <v>8703902.26</v>
      </c>
      <c r="H930" s="172">
        <v>8703902.26</v>
      </c>
      <c r="I930" s="172">
        <f t="shared" si="14"/>
        <v>100</v>
      </c>
    </row>
    <row r="931" spans="1:9" ht="36">
      <c r="A931" s="156">
        <v>921</v>
      </c>
      <c r="B931" s="170" t="s">
        <v>297</v>
      </c>
      <c r="C931" s="171" t="s">
        <v>298</v>
      </c>
      <c r="D931" s="171"/>
      <c r="E931" s="171"/>
      <c r="F931" s="172">
        <v>392148</v>
      </c>
      <c r="G931" s="172">
        <v>589798</v>
      </c>
      <c r="H931" s="172">
        <f>+H932</f>
        <v>589798</v>
      </c>
      <c r="I931" s="172">
        <f t="shared" si="14"/>
        <v>100</v>
      </c>
    </row>
    <row r="932" spans="1:9" ht="24">
      <c r="A932" s="156">
        <v>922</v>
      </c>
      <c r="B932" s="170" t="s">
        <v>698</v>
      </c>
      <c r="C932" s="171" t="s">
        <v>298</v>
      </c>
      <c r="D932" s="171" t="s">
        <v>1140</v>
      </c>
      <c r="E932" s="171"/>
      <c r="F932" s="172">
        <v>392148</v>
      </c>
      <c r="G932" s="172">
        <v>589798</v>
      </c>
      <c r="H932" s="172">
        <f>+H933</f>
        <v>589798</v>
      </c>
      <c r="I932" s="172">
        <f aca="true" t="shared" si="15" ref="I932:I995">+H932/G932*100</f>
        <v>100</v>
      </c>
    </row>
    <row r="933" spans="1:9" ht="12.75">
      <c r="A933" s="156">
        <v>923</v>
      </c>
      <c r="B933" s="170" t="s">
        <v>699</v>
      </c>
      <c r="C933" s="171" t="s">
        <v>298</v>
      </c>
      <c r="D933" s="171" t="s">
        <v>1141</v>
      </c>
      <c r="E933" s="171"/>
      <c r="F933" s="172">
        <v>392148</v>
      </c>
      <c r="G933" s="172">
        <v>589798</v>
      </c>
      <c r="H933" s="172">
        <f>+H934</f>
        <v>589798</v>
      </c>
      <c r="I933" s="172">
        <f t="shared" si="15"/>
        <v>100</v>
      </c>
    </row>
    <row r="934" spans="1:9" ht="12.75">
      <c r="A934" s="156">
        <v>924</v>
      </c>
      <c r="B934" s="170" t="s">
        <v>537</v>
      </c>
      <c r="C934" s="171" t="s">
        <v>298</v>
      </c>
      <c r="D934" s="171" t="s">
        <v>1141</v>
      </c>
      <c r="E934" s="171" t="s">
        <v>538</v>
      </c>
      <c r="F934" s="172">
        <v>392148</v>
      </c>
      <c r="G934" s="172">
        <v>589798</v>
      </c>
      <c r="H934" s="172">
        <f>+H935</f>
        <v>589798</v>
      </c>
      <c r="I934" s="172">
        <f t="shared" si="15"/>
        <v>100</v>
      </c>
    </row>
    <row r="935" spans="1:9" ht="12.75">
      <c r="A935" s="156">
        <v>925</v>
      </c>
      <c r="B935" s="170" t="s">
        <v>541</v>
      </c>
      <c r="C935" s="171" t="s">
        <v>298</v>
      </c>
      <c r="D935" s="171" t="s">
        <v>1141</v>
      </c>
      <c r="E935" s="171" t="s">
        <v>542</v>
      </c>
      <c r="F935" s="172">
        <v>392148</v>
      </c>
      <c r="G935" s="172">
        <v>589798</v>
      </c>
      <c r="H935" s="172">
        <v>589798</v>
      </c>
      <c r="I935" s="172">
        <f t="shared" si="15"/>
        <v>100</v>
      </c>
    </row>
    <row r="936" spans="1:9" ht="36">
      <c r="A936" s="156">
        <v>926</v>
      </c>
      <c r="B936" s="170" t="s">
        <v>299</v>
      </c>
      <c r="C936" s="171" t="s">
        <v>300</v>
      </c>
      <c r="D936" s="171"/>
      <c r="E936" s="171"/>
      <c r="F936" s="172">
        <v>200000</v>
      </c>
      <c r="G936" s="172">
        <v>200000</v>
      </c>
      <c r="H936" s="172">
        <f>+H937</f>
        <v>200000</v>
      </c>
      <c r="I936" s="172">
        <f t="shared" si="15"/>
        <v>100</v>
      </c>
    </row>
    <row r="937" spans="1:9" ht="24">
      <c r="A937" s="156">
        <v>927</v>
      </c>
      <c r="B937" s="170" t="s">
        <v>698</v>
      </c>
      <c r="C937" s="171" t="s">
        <v>300</v>
      </c>
      <c r="D937" s="171" t="s">
        <v>1140</v>
      </c>
      <c r="E937" s="171"/>
      <c r="F937" s="172">
        <v>200000</v>
      </c>
      <c r="G937" s="172">
        <v>200000</v>
      </c>
      <c r="H937" s="172">
        <f>+H938</f>
        <v>200000</v>
      </c>
      <c r="I937" s="172">
        <f t="shared" si="15"/>
        <v>100</v>
      </c>
    </row>
    <row r="938" spans="1:9" ht="12.75">
      <c r="A938" s="156">
        <v>928</v>
      </c>
      <c r="B938" s="170" t="s">
        <v>699</v>
      </c>
      <c r="C938" s="171" t="s">
        <v>300</v>
      </c>
      <c r="D938" s="171" t="s">
        <v>1141</v>
      </c>
      <c r="E938" s="171"/>
      <c r="F938" s="172">
        <v>200000</v>
      </c>
      <c r="G938" s="172">
        <v>200000</v>
      </c>
      <c r="H938" s="172">
        <f>+H939</f>
        <v>200000</v>
      </c>
      <c r="I938" s="172">
        <f t="shared" si="15"/>
        <v>100</v>
      </c>
    </row>
    <row r="939" spans="1:9" ht="12.75">
      <c r="A939" s="156">
        <v>929</v>
      </c>
      <c r="B939" s="170" t="s">
        <v>537</v>
      </c>
      <c r="C939" s="171" t="s">
        <v>300</v>
      </c>
      <c r="D939" s="171" t="s">
        <v>1141</v>
      </c>
      <c r="E939" s="171" t="s">
        <v>538</v>
      </c>
      <c r="F939" s="172">
        <v>200000</v>
      </c>
      <c r="G939" s="172">
        <v>200000</v>
      </c>
      <c r="H939" s="172">
        <f>+H940</f>
        <v>200000</v>
      </c>
      <c r="I939" s="172">
        <f t="shared" si="15"/>
        <v>100</v>
      </c>
    </row>
    <row r="940" spans="1:9" ht="12.75">
      <c r="A940" s="156">
        <v>930</v>
      </c>
      <c r="B940" s="170" t="s">
        <v>541</v>
      </c>
      <c r="C940" s="171" t="s">
        <v>300</v>
      </c>
      <c r="D940" s="171" t="s">
        <v>1141</v>
      </c>
      <c r="E940" s="171" t="s">
        <v>542</v>
      </c>
      <c r="F940" s="172">
        <v>200000</v>
      </c>
      <c r="G940" s="172">
        <v>200000</v>
      </c>
      <c r="H940" s="172">
        <v>200000</v>
      </c>
      <c r="I940" s="172">
        <f t="shared" si="15"/>
        <v>100</v>
      </c>
    </row>
    <row r="941" spans="1:9" ht="24">
      <c r="A941" s="156">
        <v>931</v>
      </c>
      <c r="B941" s="170" t="s">
        <v>301</v>
      </c>
      <c r="C941" s="171" t="s">
        <v>302</v>
      </c>
      <c r="D941" s="171"/>
      <c r="E941" s="171"/>
      <c r="F941" s="172">
        <v>9134716.05</v>
      </c>
      <c r="G941" s="172">
        <v>9557299.35</v>
      </c>
      <c r="H941" s="172">
        <f>+H942+H947+H952+H957+H962+H967+H972+H977</f>
        <v>9549824.85</v>
      </c>
      <c r="I941" s="172">
        <f t="shared" si="15"/>
        <v>99.92179276042033</v>
      </c>
    </row>
    <row r="942" spans="1:9" ht="60">
      <c r="A942" s="156">
        <v>932</v>
      </c>
      <c r="B942" s="173" t="s">
        <v>303</v>
      </c>
      <c r="C942" s="171" t="s">
        <v>304</v>
      </c>
      <c r="D942" s="171"/>
      <c r="E942" s="171"/>
      <c r="F942" s="172">
        <v>77475.05</v>
      </c>
      <c r="G942" s="172">
        <v>77475.05</v>
      </c>
      <c r="H942" s="172">
        <f>+H943</f>
        <v>73823.05</v>
      </c>
      <c r="I942" s="172">
        <f t="shared" si="15"/>
        <v>95.28622440385647</v>
      </c>
    </row>
    <row r="943" spans="1:9" ht="24">
      <c r="A943" s="156">
        <v>933</v>
      </c>
      <c r="B943" s="170" t="s">
        <v>698</v>
      </c>
      <c r="C943" s="171" t="s">
        <v>304</v>
      </c>
      <c r="D943" s="171" t="s">
        <v>1140</v>
      </c>
      <c r="E943" s="171"/>
      <c r="F943" s="172">
        <v>77475.05</v>
      </c>
      <c r="G943" s="172">
        <v>77475.05</v>
      </c>
      <c r="H943" s="172">
        <f>+H944</f>
        <v>73823.05</v>
      </c>
      <c r="I943" s="172">
        <f t="shared" si="15"/>
        <v>95.28622440385647</v>
      </c>
    </row>
    <row r="944" spans="1:9" ht="12.75">
      <c r="A944" s="156">
        <v>934</v>
      </c>
      <c r="B944" s="170" t="s">
        <v>699</v>
      </c>
      <c r="C944" s="171" t="s">
        <v>304</v>
      </c>
      <c r="D944" s="171" t="s">
        <v>1141</v>
      </c>
      <c r="E944" s="171"/>
      <c r="F944" s="172">
        <v>77475.05</v>
      </c>
      <c r="G944" s="172">
        <v>77475.05</v>
      </c>
      <c r="H944" s="172">
        <f>+H945</f>
        <v>73823.05</v>
      </c>
      <c r="I944" s="172">
        <f t="shared" si="15"/>
        <v>95.28622440385647</v>
      </c>
    </row>
    <row r="945" spans="1:9" ht="12.75">
      <c r="A945" s="156">
        <v>935</v>
      </c>
      <c r="B945" s="170" t="s">
        <v>537</v>
      </c>
      <c r="C945" s="171" t="s">
        <v>304</v>
      </c>
      <c r="D945" s="171" t="s">
        <v>1141</v>
      </c>
      <c r="E945" s="171" t="s">
        <v>538</v>
      </c>
      <c r="F945" s="172">
        <v>77475.05</v>
      </c>
      <c r="G945" s="172">
        <v>77475.05</v>
      </c>
      <c r="H945" s="172">
        <f>+H946</f>
        <v>73823.05</v>
      </c>
      <c r="I945" s="172">
        <f t="shared" si="15"/>
        <v>95.28622440385647</v>
      </c>
    </row>
    <row r="946" spans="1:9" ht="12.75">
      <c r="A946" s="156">
        <v>936</v>
      </c>
      <c r="B946" s="170" t="s">
        <v>541</v>
      </c>
      <c r="C946" s="171" t="s">
        <v>304</v>
      </c>
      <c r="D946" s="171" t="s">
        <v>1141</v>
      </c>
      <c r="E946" s="171" t="s">
        <v>542</v>
      </c>
      <c r="F946" s="172">
        <v>77475.05</v>
      </c>
      <c r="G946" s="172">
        <v>77475.05</v>
      </c>
      <c r="H946" s="172">
        <v>73823.05</v>
      </c>
      <c r="I946" s="172">
        <f t="shared" si="15"/>
        <v>95.28622440385647</v>
      </c>
    </row>
    <row r="947" spans="1:9" ht="60">
      <c r="A947" s="156">
        <v>937</v>
      </c>
      <c r="B947" s="173" t="s">
        <v>305</v>
      </c>
      <c r="C947" s="171" t="s">
        <v>306</v>
      </c>
      <c r="D947" s="171"/>
      <c r="E947" s="171"/>
      <c r="F947" s="172">
        <v>0</v>
      </c>
      <c r="G947" s="172">
        <v>9947.28</v>
      </c>
      <c r="H947" s="172">
        <f>+H948</f>
        <v>9947.28</v>
      </c>
      <c r="I947" s="172">
        <f t="shared" si="15"/>
        <v>100</v>
      </c>
    </row>
    <row r="948" spans="1:9" ht="24">
      <c r="A948" s="156">
        <v>938</v>
      </c>
      <c r="B948" s="170" t="s">
        <v>698</v>
      </c>
      <c r="C948" s="171" t="s">
        <v>306</v>
      </c>
      <c r="D948" s="171" t="s">
        <v>1140</v>
      </c>
      <c r="E948" s="171"/>
      <c r="F948" s="172">
        <v>0</v>
      </c>
      <c r="G948" s="172">
        <v>9947.28</v>
      </c>
      <c r="H948" s="172">
        <f>+H949</f>
        <v>9947.28</v>
      </c>
      <c r="I948" s="172">
        <f t="shared" si="15"/>
        <v>100</v>
      </c>
    </row>
    <row r="949" spans="1:9" ht="12.75">
      <c r="A949" s="156">
        <v>939</v>
      </c>
      <c r="B949" s="170" t="s">
        <v>699</v>
      </c>
      <c r="C949" s="171" t="s">
        <v>306</v>
      </c>
      <c r="D949" s="171" t="s">
        <v>1141</v>
      </c>
      <c r="E949" s="171"/>
      <c r="F949" s="172">
        <v>0</v>
      </c>
      <c r="G949" s="172">
        <v>9947.28</v>
      </c>
      <c r="H949" s="172">
        <f>+H950</f>
        <v>9947.28</v>
      </c>
      <c r="I949" s="172">
        <f t="shared" si="15"/>
        <v>100</v>
      </c>
    </row>
    <row r="950" spans="1:9" ht="12.75">
      <c r="A950" s="156">
        <v>940</v>
      </c>
      <c r="B950" s="170" t="s">
        <v>537</v>
      </c>
      <c r="C950" s="171" t="s">
        <v>306</v>
      </c>
      <c r="D950" s="171" t="s">
        <v>1141</v>
      </c>
      <c r="E950" s="171" t="s">
        <v>538</v>
      </c>
      <c r="F950" s="172">
        <v>0</v>
      </c>
      <c r="G950" s="172">
        <v>9947.28</v>
      </c>
      <c r="H950" s="172">
        <f>+H951</f>
        <v>9947.28</v>
      </c>
      <c r="I950" s="172">
        <f t="shared" si="15"/>
        <v>100</v>
      </c>
    </row>
    <row r="951" spans="1:9" ht="12.75">
      <c r="A951" s="156">
        <v>941</v>
      </c>
      <c r="B951" s="170" t="s">
        <v>541</v>
      </c>
      <c r="C951" s="171" t="s">
        <v>306</v>
      </c>
      <c r="D951" s="171" t="s">
        <v>1141</v>
      </c>
      <c r="E951" s="171" t="s">
        <v>542</v>
      </c>
      <c r="F951" s="172">
        <v>0</v>
      </c>
      <c r="G951" s="172">
        <v>9947.28</v>
      </c>
      <c r="H951" s="172">
        <v>9947.28</v>
      </c>
      <c r="I951" s="172">
        <f t="shared" si="15"/>
        <v>100</v>
      </c>
    </row>
    <row r="952" spans="1:9" ht="60">
      <c r="A952" s="156">
        <v>942</v>
      </c>
      <c r="B952" s="173" t="s">
        <v>307</v>
      </c>
      <c r="C952" s="171" t="s">
        <v>308</v>
      </c>
      <c r="D952" s="171"/>
      <c r="E952" s="171"/>
      <c r="F952" s="172">
        <v>0</v>
      </c>
      <c r="G952" s="172">
        <v>229400</v>
      </c>
      <c r="H952" s="172">
        <f>+H953</f>
        <v>229400</v>
      </c>
      <c r="I952" s="172">
        <f t="shared" si="15"/>
        <v>100</v>
      </c>
    </row>
    <row r="953" spans="1:9" ht="24">
      <c r="A953" s="156">
        <v>943</v>
      </c>
      <c r="B953" s="170" t="s">
        <v>698</v>
      </c>
      <c r="C953" s="171" t="s">
        <v>308</v>
      </c>
      <c r="D953" s="171" t="s">
        <v>1140</v>
      </c>
      <c r="E953" s="171"/>
      <c r="F953" s="172">
        <v>0</v>
      </c>
      <c r="G953" s="172">
        <v>229400</v>
      </c>
      <c r="H953" s="172">
        <f>+H954</f>
        <v>229400</v>
      </c>
      <c r="I953" s="172">
        <f t="shared" si="15"/>
        <v>100</v>
      </c>
    </row>
    <row r="954" spans="1:9" ht="12.75">
      <c r="A954" s="156">
        <v>944</v>
      </c>
      <c r="B954" s="170" t="s">
        <v>699</v>
      </c>
      <c r="C954" s="171" t="s">
        <v>308</v>
      </c>
      <c r="D954" s="171" t="s">
        <v>1141</v>
      </c>
      <c r="E954" s="171"/>
      <c r="F954" s="172">
        <v>0</v>
      </c>
      <c r="G954" s="172">
        <v>229400</v>
      </c>
      <c r="H954" s="172">
        <f>+H955</f>
        <v>229400</v>
      </c>
      <c r="I954" s="172">
        <f t="shared" si="15"/>
        <v>100</v>
      </c>
    </row>
    <row r="955" spans="1:9" ht="12.75">
      <c r="A955" s="156">
        <v>945</v>
      </c>
      <c r="B955" s="170" t="s">
        <v>537</v>
      </c>
      <c r="C955" s="171" t="s">
        <v>308</v>
      </c>
      <c r="D955" s="171" t="s">
        <v>1141</v>
      </c>
      <c r="E955" s="171" t="s">
        <v>538</v>
      </c>
      <c r="F955" s="172">
        <v>0</v>
      </c>
      <c r="G955" s="172">
        <v>229400</v>
      </c>
      <c r="H955" s="172">
        <f>+H956</f>
        <v>229400</v>
      </c>
      <c r="I955" s="172">
        <f t="shared" si="15"/>
        <v>100</v>
      </c>
    </row>
    <row r="956" spans="1:9" ht="12.75">
      <c r="A956" s="156">
        <v>946</v>
      </c>
      <c r="B956" s="170" t="s">
        <v>541</v>
      </c>
      <c r="C956" s="171" t="s">
        <v>308</v>
      </c>
      <c r="D956" s="171" t="s">
        <v>1141</v>
      </c>
      <c r="E956" s="171" t="s">
        <v>542</v>
      </c>
      <c r="F956" s="172">
        <v>0</v>
      </c>
      <c r="G956" s="172">
        <v>229400</v>
      </c>
      <c r="H956" s="172">
        <v>229400</v>
      </c>
      <c r="I956" s="172">
        <f t="shared" si="15"/>
        <v>100</v>
      </c>
    </row>
    <row r="957" spans="1:9" ht="84">
      <c r="A957" s="156">
        <v>947</v>
      </c>
      <c r="B957" s="173" t="s">
        <v>309</v>
      </c>
      <c r="C957" s="171" t="s">
        <v>310</v>
      </c>
      <c r="D957" s="171"/>
      <c r="E957" s="171"/>
      <c r="F957" s="172">
        <v>0</v>
      </c>
      <c r="G957" s="172">
        <v>201000</v>
      </c>
      <c r="H957" s="172">
        <f>+H958</f>
        <v>201000</v>
      </c>
      <c r="I957" s="172">
        <f t="shared" si="15"/>
        <v>100</v>
      </c>
    </row>
    <row r="958" spans="1:9" ht="24">
      <c r="A958" s="156">
        <v>948</v>
      </c>
      <c r="B958" s="170" t="s">
        <v>698</v>
      </c>
      <c r="C958" s="171" t="s">
        <v>310</v>
      </c>
      <c r="D958" s="171" t="s">
        <v>1140</v>
      </c>
      <c r="E958" s="171"/>
      <c r="F958" s="172">
        <v>0</v>
      </c>
      <c r="G958" s="172">
        <v>201000</v>
      </c>
      <c r="H958" s="172">
        <f>+H959</f>
        <v>201000</v>
      </c>
      <c r="I958" s="172">
        <f t="shared" si="15"/>
        <v>100</v>
      </c>
    </row>
    <row r="959" spans="1:9" ht="12.75">
      <c r="A959" s="156">
        <v>949</v>
      </c>
      <c r="B959" s="170" t="s">
        <v>699</v>
      </c>
      <c r="C959" s="171" t="s">
        <v>310</v>
      </c>
      <c r="D959" s="171" t="s">
        <v>1141</v>
      </c>
      <c r="E959" s="171"/>
      <c r="F959" s="172">
        <v>0</v>
      </c>
      <c r="G959" s="172">
        <v>201000</v>
      </c>
      <c r="H959" s="172">
        <f>+H960</f>
        <v>201000</v>
      </c>
      <c r="I959" s="172">
        <f t="shared" si="15"/>
        <v>100</v>
      </c>
    </row>
    <row r="960" spans="1:9" ht="12.75">
      <c r="A960" s="156">
        <v>950</v>
      </c>
      <c r="B960" s="170" t="s">
        <v>537</v>
      </c>
      <c r="C960" s="171" t="s">
        <v>310</v>
      </c>
      <c r="D960" s="171" t="s">
        <v>1141</v>
      </c>
      <c r="E960" s="171" t="s">
        <v>538</v>
      </c>
      <c r="F960" s="172">
        <v>0</v>
      </c>
      <c r="G960" s="172">
        <v>201000</v>
      </c>
      <c r="H960" s="172">
        <f>+H961</f>
        <v>201000</v>
      </c>
      <c r="I960" s="172">
        <f t="shared" si="15"/>
        <v>100</v>
      </c>
    </row>
    <row r="961" spans="1:9" ht="12.75">
      <c r="A961" s="156">
        <v>951</v>
      </c>
      <c r="B961" s="170" t="s">
        <v>541</v>
      </c>
      <c r="C961" s="171" t="s">
        <v>310</v>
      </c>
      <c r="D961" s="171" t="s">
        <v>1141</v>
      </c>
      <c r="E961" s="171" t="s">
        <v>542</v>
      </c>
      <c r="F961" s="172">
        <v>0</v>
      </c>
      <c r="G961" s="172">
        <v>201000</v>
      </c>
      <c r="H961" s="172">
        <v>201000</v>
      </c>
      <c r="I961" s="172">
        <f t="shared" si="15"/>
        <v>100</v>
      </c>
    </row>
    <row r="962" spans="1:9" ht="48">
      <c r="A962" s="156">
        <v>952</v>
      </c>
      <c r="B962" s="170" t="s">
        <v>311</v>
      </c>
      <c r="C962" s="171" t="s">
        <v>312</v>
      </c>
      <c r="D962" s="171"/>
      <c r="E962" s="171"/>
      <c r="F962" s="172">
        <v>8419071.53</v>
      </c>
      <c r="G962" s="172">
        <v>8495016.69</v>
      </c>
      <c r="H962" s="172">
        <f>+H963</f>
        <v>8491194.19</v>
      </c>
      <c r="I962" s="172">
        <f t="shared" si="15"/>
        <v>99.95500303131246</v>
      </c>
    </row>
    <row r="963" spans="1:9" ht="24">
      <c r="A963" s="156">
        <v>953</v>
      </c>
      <c r="B963" s="170" t="s">
        <v>698</v>
      </c>
      <c r="C963" s="171" t="s">
        <v>312</v>
      </c>
      <c r="D963" s="171" t="s">
        <v>1140</v>
      </c>
      <c r="E963" s="171"/>
      <c r="F963" s="172">
        <v>8419071.53</v>
      </c>
      <c r="G963" s="172">
        <v>8495016.69</v>
      </c>
      <c r="H963" s="172">
        <f>+H964</f>
        <v>8491194.19</v>
      </c>
      <c r="I963" s="172">
        <f t="shared" si="15"/>
        <v>99.95500303131246</v>
      </c>
    </row>
    <row r="964" spans="1:9" ht="12.75">
      <c r="A964" s="156">
        <v>954</v>
      </c>
      <c r="B964" s="170" t="s">
        <v>699</v>
      </c>
      <c r="C964" s="171" t="s">
        <v>312</v>
      </c>
      <c r="D964" s="171" t="s">
        <v>1141</v>
      </c>
      <c r="E964" s="171"/>
      <c r="F964" s="172">
        <v>8419071.53</v>
      </c>
      <c r="G964" s="172">
        <v>8495016.69</v>
      </c>
      <c r="H964" s="172">
        <f>+H965</f>
        <v>8491194.19</v>
      </c>
      <c r="I964" s="172">
        <f t="shared" si="15"/>
        <v>99.95500303131246</v>
      </c>
    </row>
    <row r="965" spans="1:9" ht="12.75">
      <c r="A965" s="156">
        <v>955</v>
      </c>
      <c r="B965" s="170" t="s">
        <v>537</v>
      </c>
      <c r="C965" s="171" t="s">
        <v>312</v>
      </c>
      <c r="D965" s="171" t="s">
        <v>1141</v>
      </c>
      <c r="E965" s="171" t="s">
        <v>538</v>
      </c>
      <c r="F965" s="172">
        <v>8419071.53</v>
      </c>
      <c r="G965" s="172">
        <v>8495016.69</v>
      </c>
      <c r="H965" s="172">
        <f>+H966</f>
        <v>8491194.19</v>
      </c>
      <c r="I965" s="172">
        <f t="shared" si="15"/>
        <v>99.95500303131246</v>
      </c>
    </row>
    <row r="966" spans="1:9" ht="12.75">
      <c r="A966" s="156">
        <v>956</v>
      </c>
      <c r="B966" s="170" t="s">
        <v>541</v>
      </c>
      <c r="C966" s="171" t="s">
        <v>312</v>
      </c>
      <c r="D966" s="171" t="s">
        <v>1141</v>
      </c>
      <c r="E966" s="171" t="s">
        <v>542</v>
      </c>
      <c r="F966" s="172">
        <v>8419071.53</v>
      </c>
      <c r="G966" s="172">
        <v>8495016.69</v>
      </c>
      <c r="H966" s="172">
        <v>8491194.19</v>
      </c>
      <c r="I966" s="172">
        <f t="shared" si="15"/>
        <v>99.95500303131246</v>
      </c>
    </row>
    <row r="967" spans="1:9" ht="48">
      <c r="A967" s="156">
        <v>957</v>
      </c>
      <c r="B967" s="170" t="s">
        <v>313</v>
      </c>
      <c r="C967" s="171" t="s">
        <v>314</v>
      </c>
      <c r="D967" s="171"/>
      <c r="E967" s="171"/>
      <c r="F967" s="172">
        <v>544169.47</v>
      </c>
      <c r="G967" s="172">
        <v>448450.33</v>
      </c>
      <c r="H967" s="172">
        <f>+H968</f>
        <v>448450.33</v>
      </c>
      <c r="I967" s="172">
        <f t="shared" si="15"/>
        <v>100</v>
      </c>
    </row>
    <row r="968" spans="1:9" ht="24">
      <c r="A968" s="156">
        <v>958</v>
      </c>
      <c r="B968" s="170" t="s">
        <v>698</v>
      </c>
      <c r="C968" s="171" t="s">
        <v>314</v>
      </c>
      <c r="D968" s="171" t="s">
        <v>1140</v>
      </c>
      <c r="E968" s="171"/>
      <c r="F968" s="172">
        <v>544169.47</v>
      </c>
      <c r="G968" s="172">
        <v>448450.33</v>
      </c>
      <c r="H968" s="172">
        <f>+H969</f>
        <v>448450.33</v>
      </c>
      <c r="I968" s="172">
        <f t="shared" si="15"/>
        <v>100</v>
      </c>
    </row>
    <row r="969" spans="1:9" ht="12.75">
      <c r="A969" s="156">
        <v>959</v>
      </c>
      <c r="B969" s="170" t="s">
        <v>699</v>
      </c>
      <c r="C969" s="171" t="s">
        <v>314</v>
      </c>
      <c r="D969" s="171" t="s">
        <v>1141</v>
      </c>
      <c r="E969" s="171"/>
      <c r="F969" s="172">
        <v>544169.47</v>
      </c>
      <c r="G969" s="172">
        <v>448450.33</v>
      </c>
      <c r="H969" s="172">
        <f>+H970</f>
        <v>448450.33</v>
      </c>
      <c r="I969" s="172">
        <f t="shared" si="15"/>
        <v>100</v>
      </c>
    </row>
    <row r="970" spans="1:9" ht="12.75">
      <c r="A970" s="156">
        <v>960</v>
      </c>
      <c r="B970" s="170" t="s">
        <v>537</v>
      </c>
      <c r="C970" s="171" t="s">
        <v>314</v>
      </c>
      <c r="D970" s="171" t="s">
        <v>1141</v>
      </c>
      <c r="E970" s="171" t="s">
        <v>538</v>
      </c>
      <c r="F970" s="172">
        <v>544169.47</v>
      </c>
      <c r="G970" s="172">
        <v>448450.33</v>
      </c>
      <c r="H970" s="172">
        <f>+H971</f>
        <v>448450.33</v>
      </c>
      <c r="I970" s="172">
        <f t="shared" si="15"/>
        <v>100</v>
      </c>
    </row>
    <row r="971" spans="1:9" ht="12.75">
      <c r="A971" s="156">
        <v>961</v>
      </c>
      <c r="B971" s="170" t="s">
        <v>541</v>
      </c>
      <c r="C971" s="171" t="s">
        <v>314</v>
      </c>
      <c r="D971" s="171" t="s">
        <v>1141</v>
      </c>
      <c r="E971" s="171" t="s">
        <v>542</v>
      </c>
      <c r="F971" s="172">
        <v>544169.47</v>
      </c>
      <c r="G971" s="172">
        <v>448450.33</v>
      </c>
      <c r="H971" s="172">
        <v>448450.33</v>
      </c>
      <c r="I971" s="172">
        <f t="shared" si="15"/>
        <v>100</v>
      </c>
    </row>
    <row r="972" spans="1:9" ht="36">
      <c r="A972" s="156">
        <v>962</v>
      </c>
      <c r="B972" s="170" t="s">
        <v>315</v>
      </c>
      <c r="C972" s="171" t="s">
        <v>316</v>
      </c>
      <c r="D972" s="171"/>
      <c r="E972" s="171"/>
      <c r="F972" s="172">
        <v>94000</v>
      </c>
      <c r="G972" s="172">
        <v>94000</v>
      </c>
      <c r="H972" s="172">
        <f>+H973</f>
        <v>94000</v>
      </c>
      <c r="I972" s="172">
        <f t="shared" si="15"/>
        <v>100</v>
      </c>
    </row>
    <row r="973" spans="1:9" ht="24">
      <c r="A973" s="156">
        <v>963</v>
      </c>
      <c r="B973" s="170" t="s">
        <v>698</v>
      </c>
      <c r="C973" s="171" t="s">
        <v>316</v>
      </c>
      <c r="D973" s="171" t="s">
        <v>1140</v>
      </c>
      <c r="E973" s="171"/>
      <c r="F973" s="172">
        <v>94000</v>
      </c>
      <c r="G973" s="172">
        <v>94000</v>
      </c>
      <c r="H973" s="172">
        <f>+H974</f>
        <v>94000</v>
      </c>
      <c r="I973" s="172">
        <f t="shared" si="15"/>
        <v>100</v>
      </c>
    </row>
    <row r="974" spans="1:9" ht="12.75">
      <c r="A974" s="156">
        <v>964</v>
      </c>
      <c r="B974" s="170" t="s">
        <v>699</v>
      </c>
      <c r="C974" s="171" t="s">
        <v>316</v>
      </c>
      <c r="D974" s="171" t="s">
        <v>1141</v>
      </c>
      <c r="E974" s="171"/>
      <c r="F974" s="172">
        <v>94000</v>
      </c>
      <c r="G974" s="172">
        <v>94000</v>
      </c>
      <c r="H974" s="172">
        <f>+H975</f>
        <v>94000</v>
      </c>
      <c r="I974" s="172">
        <f t="shared" si="15"/>
        <v>100</v>
      </c>
    </row>
    <row r="975" spans="1:9" ht="12.75">
      <c r="A975" s="156">
        <v>965</v>
      </c>
      <c r="B975" s="170" t="s">
        <v>537</v>
      </c>
      <c r="C975" s="171" t="s">
        <v>316</v>
      </c>
      <c r="D975" s="171" t="s">
        <v>1141</v>
      </c>
      <c r="E975" s="171" t="s">
        <v>538</v>
      </c>
      <c r="F975" s="172">
        <v>94000</v>
      </c>
      <c r="G975" s="172">
        <v>94000</v>
      </c>
      <c r="H975" s="172">
        <f>+H976</f>
        <v>94000</v>
      </c>
      <c r="I975" s="172">
        <f t="shared" si="15"/>
        <v>100</v>
      </c>
    </row>
    <row r="976" spans="1:9" ht="12.75">
      <c r="A976" s="156">
        <v>966</v>
      </c>
      <c r="B976" s="170" t="s">
        <v>541</v>
      </c>
      <c r="C976" s="171" t="s">
        <v>316</v>
      </c>
      <c r="D976" s="171" t="s">
        <v>1141</v>
      </c>
      <c r="E976" s="171" t="s">
        <v>542</v>
      </c>
      <c r="F976" s="172">
        <v>94000</v>
      </c>
      <c r="G976" s="172">
        <v>94000</v>
      </c>
      <c r="H976" s="172">
        <v>94000</v>
      </c>
      <c r="I976" s="172">
        <f t="shared" si="15"/>
        <v>100</v>
      </c>
    </row>
    <row r="977" spans="1:9" ht="84">
      <c r="A977" s="156">
        <v>967</v>
      </c>
      <c r="B977" s="173" t="s">
        <v>317</v>
      </c>
      <c r="C977" s="171" t="s">
        <v>318</v>
      </c>
      <c r="D977" s="171"/>
      <c r="E977" s="171"/>
      <c r="F977" s="172">
        <v>0</v>
      </c>
      <c r="G977" s="172">
        <v>2010</v>
      </c>
      <c r="H977" s="172">
        <f>+H978</f>
        <v>2010</v>
      </c>
      <c r="I977" s="172">
        <f t="shared" si="15"/>
        <v>100</v>
      </c>
    </row>
    <row r="978" spans="1:9" ht="24">
      <c r="A978" s="156">
        <v>968</v>
      </c>
      <c r="B978" s="170" t="s">
        <v>698</v>
      </c>
      <c r="C978" s="171" t="s">
        <v>318</v>
      </c>
      <c r="D978" s="171" t="s">
        <v>1140</v>
      </c>
      <c r="E978" s="171"/>
      <c r="F978" s="172">
        <v>0</v>
      </c>
      <c r="G978" s="172">
        <v>2010</v>
      </c>
      <c r="H978" s="172">
        <f>+H979</f>
        <v>2010</v>
      </c>
      <c r="I978" s="172">
        <f t="shared" si="15"/>
        <v>100</v>
      </c>
    </row>
    <row r="979" spans="1:9" ht="12.75">
      <c r="A979" s="156">
        <v>969</v>
      </c>
      <c r="B979" s="170" t="s">
        <v>699</v>
      </c>
      <c r="C979" s="171" t="s">
        <v>318</v>
      </c>
      <c r="D979" s="171" t="s">
        <v>1141</v>
      </c>
      <c r="E979" s="171"/>
      <c r="F979" s="172">
        <v>0</v>
      </c>
      <c r="G979" s="172">
        <v>2010</v>
      </c>
      <c r="H979" s="172">
        <f>+H980</f>
        <v>2010</v>
      </c>
      <c r="I979" s="172">
        <f t="shared" si="15"/>
        <v>100</v>
      </c>
    </row>
    <row r="980" spans="1:9" ht="12.75">
      <c r="A980" s="156">
        <v>970</v>
      </c>
      <c r="B980" s="170" t="s">
        <v>537</v>
      </c>
      <c r="C980" s="171" t="s">
        <v>318</v>
      </c>
      <c r="D980" s="171" t="s">
        <v>1141</v>
      </c>
      <c r="E980" s="171" t="s">
        <v>538</v>
      </c>
      <c r="F980" s="172">
        <v>0</v>
      </c>
      <c r="G980" s="172">
        <v>2010</v>
      </c>
      <c r="H980" s="172">
        <f>+H981</f>
        <v>2010</v>
      </c>
      <c r="I980" s="172">
        <f t="shared" si="15"/>
        <v>100</v>
      </c>
    </row>
    <row r="981" spans="1:9" ht="12.75">
      <c r="A981" s="156">
        <v>971</v>
      </c>
      <c r="B981" s="170" t="s">
        <v>541</v>
      </c>
      <c r="C981" s="171" t="s">
        <v>318</v>
      </c>
      <c r="D981" s="171" t="s">
        <v>1141</v>
      </c>
      <c r="E981" s="171" t="s">
        <v>542</v>
      </c>
      <c r="F981" s="172">
        <v>0</v>
      </c>
      <c r="G981" s="172">
        <v>2010</v>
      </c>
      <c r="H981" s="172">
        <v>2010</v>
      </c>
      <c r="I981" s="172">
        <f t="shared" si="15"/>
        <v>100</v>
      </c>
    </row>
    <row r="982" spans="1:9" ht="24">
      <c r="A982" s="156">
        <v>972</v>
      </c>
      <c r="B982" s="170" t="s">
        <v>319</v>
      </c>
      <c r="C982" s="171" t="s">
        <v>320</v>
      </c>
      <c r="D982" s="171"/>
      <c r="E982" s="171"/>
      <c r="F982" s="172">
        <v>2553188.13</v>
      </c>
      <c r="G982" s="172">
        <v>2375638.13</v>
      </c>
      <c r="H982" s="172">
        <f>+H983+H996</f>
        <v>2328251.88</v>
      </c>
      <c r="I982" s="172">
        <f t="shared" si="15"/>
        <v>98.00532541544953</v>
      </c>
    </row>
    <row r="983" spans="1:9" ht="36">
      <c r="A983" s="156">
        <v>973</v>
      </c>
      <c r="B983" s="170" t="s">
        <v>321</v>
      </c>
      <c r="C983" s="171" t="s">
        <v>322</v>
      </c>
      <c r="D983" s="171"/>
      <c r="E983" s="171"/>
      <c r="F983" s="172">
        <v>2053188.13</v>
      </c>
      <c r="G983" s="172">
        <v>2053188.13</v>
      </c>
      <c r="H983" s="172">
        <f>+H984+H988+H992</f>
        <v>2005801.88</v>
      </c>
      <c r="I983" s="172">
        <f t="shared" si="15"/>
        <v>97.69206487668521</v>
      </c>
    </row>
    <row r="984" spans="1:9" ht="48">
      <c r="A984" s="156">
        <v>974</v>
      </c>
      <c r="B984" s="170" t="s">
        <v>593</v>
      </c>
      <c r="C984" s="171" t="s">
        <v>322</v>
      </c>
      <c r="D984" s="171" t="s">
        <v>1174</v>
      </c>
      <c r="E984" s="171"/>
      <c r="F984" s="172">
        <v>1728000</v>
      </c>
      <c r="G984" s="172">
        <v>1728000</v>
      </c>
      <c r="H984" s="172">
        <f>+H985</f>
        <v>1708650</v>
      </c>
      <c r="I984" s="172">
        <f t="shared" si="15"/>
        <v>98.88020833333333</v>
      </c>
    </row>
    <row r="985" spans="1:9" ht="24">
      <c r="A985" s="156">
        <v>975</v>
      </c>
      <c r="B985" s="170" t="s">
        <v>594</v>
      </c>
      <c r="C985" s="171" t="s">
        <v>322</v>
      </c>
      <c r="D985" s="171" t="s">
        <v>854</v>
      </c>
      <c r="E985" s="171"/>
      <c r="F985" s="172">
        <v>1728000</v>
      </c>
      <c r="G985" s="172">
        <v>1728000</v>
      </c>
      <c r="H985" s="172">
        <f>+H986</f>
        <v>1708650</v>
      </c>
      <c r="I985" s="172">
        <f t="shared" si="15"/>
        <v>98.88020833333333</v>
      </c>
    </row>
    <row r="986" spans="1:9" ht="12.75">
      <c r="A986" s="156">
        <v>976</v>
      </c>
      <c r="B986" s="170" t="s">
        <v>537</v>
      </c>
      <c r="C986" s="171" t="s">
        <v>322</v>
      </c>
      <c r="D986" s="171" t="s">
        <v>854</v>
      </c>
      <c r="E986" s="171" t="s">
        <v>538</v>
      </c>
      <c r="F986" s="172">
        <v>1728000</v>
      </c>
      <c r="G986" s="172">
        <v>1728000</v>
      </c>
      <c r="H986" s="172">
        <f>+H987</f>
        <v>1708650</v>
      </c>
      <c r="I986" s="172">
        <f t="shared" si="15"/>
        <v>98.88020833333333</v>
      </c>
    </row>
    <row r="987" spans="1:9" ht="12.75">
      <c r="A987" s="156">
        <v>977</v>
      </c>
      <c r="B987" s="170" t="s">
        <v>543</v>
      </c>
      <c r="C987" s="171" t="s">
        <v>322</v>
      </c>
      <c r="D987" s="171" t="s">
        <v>854</v>
      </c>
      <c r="E987" s="171" t="s">
        <v>544</v>
      </c>
      <c r="F987" s="172">
        <v>1728000</v>
      </c>
      <c r="G987" s="172">
        <v>1728000</v>
      </c>
      <c r="H987" s="172">
        <v>1708650</v>
      </c>
      <c r="I987" s="172">
        <f t="shared" si="15"/>
        <v>98.88020833333333</v>
      </c>
    </row>
    <row r="988" spans="1:9" ht="24">
      <c r="A988" s="156">
        <v>978</v>
      </c>
      <c r="B988" s="170" t="s">
        <v>600</v>
      </c>
      <c r="C988" s="171" t="s">
        <v>322</v>
      </c>
      <c r="D988" s="171" t="s">
        <v>601</v>
      </c>
      <c r="E988" s="171"/>
      <c r="F988" s="172">
        <v>325188.13</v>
      </c>
      <c r="G988" s="172">
        <v>323188.13</v>
      </c>
      <c r="H988" s="172">
        <f>+H989</f>
        <v>295151.88</v>
      </c>
      <c r="I988" s="172">
        <f t="shared" si="15"/>
        <v>91.3250990994007</v>
      </c>
    </row>
    <row r="989" spans="1:9" ht="24">
      <c r="A989" s="156">
        <v>979</v>
      </c>
      <c r="B989" s="170" t="s">
        <v>602</v>
      </c>
      <c r="C989" s="171" t="s">
        <v>322</v>
      </c>
      <c r="D989" s="171" t="s">
        <v>603</v>
      </c>
      <c r="E989" s="171"/>
      <c r="F989" s="172">
        <v>325188.13</v>
      </c>
      <c r="G989" s="172">
        <v>323188.13</v>
      </c>
      <c r="H989" s="172">
        <f>+H990</f>
        <v>295151.88</v>
      </c>
      <c r="I989" s="172">
        <f t="shared" si="15"/>
        <v>91.3250990994007</v>
      </c>
    </row>
    <row r="990" spans="1:9" ht="12.75">
      <c r="A990" s="156">
        <v>980</v>
      </c>
      <c r="B990" s="170" t="s">
        <v>537</v>
      </c>
      <c r="C990" s="171" t="s">
        <v>322</v>
      </c>
      <c r="D990" s="171" t="s">
        <v>603</v>
      </c>
      <c r="E990" s="171" t="s">
        <v>538</v>
      </c>
      <c r="F990" s="172">
        <v>325188.13</v>
      </c>
      <c r="G990" s="172">
        <v>323188.13</v>
      </c>
      <c r="H990" s="172">
        <f>+H991</f>
        <v>295151.88</v>
      </c>
      <c r="I990" s="172">
        <f t="shared" si="15"/>
        <v>91.3250990994007</v>
      </c>
    </row>
    <row r="991" spans="1:9" ht="12.75">
      <c r="A991" s="156">
        <v>981</v>
      </c>
      <c r="B991" s="170" t="s">
        <v>543</v>
      </c>
      <c r="C991" s="171" t="s">
        <v>322</v>
      </c>
      <c r="D991" s="171" t="s">
        <v>603</v>
      </c>
      <c r="E991" s="171" t="s">
        <v>544</v>
      </c>
      <c r="F991" s="172">
        <v>325188.13</v>
      </c>
      <c r="G991" s="172">
        <v>323188.13</v>
      </c>
      <c r="H991" s="172">
        <v>295151.88</v>
      </c>
      <c r="I991" s="172">
        <f t="shared" si="15"/>
        <v>91.3250990994007</v>
      </c>
    </row>
    <row r="992" spans="1:9" ht="12.75">
      <c r="A992" s="156">
        <v>982</v>
      </c>
      <c r="B992" s="170" t="s">
        <v>606</v>
      </c>
      <c r="C992" s="171" t="s">
        <v>322</v>
      </c>
      <c r="D992" s="171" t="s">
        <v>1131</v>
      </c>
      <c r="E992" s="171"/>
      <c r="F992" s="172">
        <v>0</v>
      </c>
      <c r="G992" s="172">
        <v>2000</v>
      </c>
      <c r="H992" s="172">
        <f>+H993</f>
        <v>2000</v>
      </c>
      <c r="I992" s="172">
        <f t="shared" si="15"/>
        <v>100</v>
      </c>
    </row>
    <row r="993" spans="1:9" ht="12.75">
      <c r="A993" s="156">
        <v>983</v>
      </c>
      <c r="B993" s="170" t="s">
        <v>609</v>
      </c>
      <c r="C993" s="171" t="s">
        <v>322</v>
      </c>
      <c r="D993" s="171" t="s">
        <v>610</v>
      </c>
      <c r="E993" s="171"/>
      <c r="F993" s="172">
        <v>0</v>
      </c>
      <c r="G993" s="172">
        <v>2000</v>
      </c>
      <c r="H993" s="172">
        <f>+H994</f>
        <v>2000</v>
      </c>
      <c r="I993" s="172">
        <f t="shared" si="15"/>
        <v>100</v>
      </c>
    </row>
    <row r="994" spans="1:9" ht="12.75">
      <c r="A994" s="156">
        <v>984</v>
      </c>
      <c r="B994" s="170" t="s">
        <v>537</v>
      </c>
      <c r="C994" s="171" t="s">
        <v>322</v>
      </c>
      <c r="D994" s="171" t="s">
        <v>610</v>
      </c>
      <c r="E994" s="171" t="s">
        <v>538</v>
      </c>
      <c r="F994" s="172">
        <v>0</v>
      </c>
      <c r="G994" s="172">
        <v>2000</v>
      </c>
      <c r="H994" s="172">
        <f>+H995</f>
        <v>2000</v>
      </c>
      <c r="I994" s="172">
        <f t="shared" si="15"/>
        <v>100</v>
      </c>
    </row>
    <row r="995" spans="1:9" ht="12.75">
      <c r="A995" s="156">
        <v>985</v>
      </c>
      <c r="B995" s="170" t="s">
        <v>543</v>
      </c>
      <c r="C995" s="171" t="s">
        <v>322</v>
      </c>
      <c r="D995" s="171" t="s">
        <v>610</v>
      </c>
      <c r="E995" s="171" t="s">
        <v>544</v>
      </c>
      <c r="F995" s="172">
        <v>0</v>
      </c>
      <c r="G995" s="172">
        <v>2000</v>
      </c>
      <c r="H995" s="172">
        <v>2000</v>
      </c>
      <c r="I995" s="172">
        <f t="shared" si="15"/>
        <v>100</v>
      </c>
    </row>
    <row r="996" spans="1:9" ht="24">
      <c r="A996" s="156">
        <v>986</v>
      </c>
      <c r="B996" s="170" t="s">
        <v>323</v>
      </c>
      <c r="C996" s="171" t="s">
        <v>324</v>
      </c>
      <c r="D996" s="171"/>
      <c r="E996" s="171"/>
      <c r="F996" s="172">
        <v>500000</v>
      </c>
      <c r="G996" s="172">
        <v>322450</v>
      </c>
      <c r="H996" s="172">
        <f>+H997+H1001+H1005</f>
        <v>322450</v>
      </c>
      <c r="I996" s="172">
        <f aca="true" t="shared" si="16" ref="I996:I1004">+H996/G996*100</f>
        <v>100</v>
      </c>
    </row>
    <row r="997" spans="1:9" ht="12.75">
      <c r="A997" s="156">
        <v>987</v>
      </c>
      <c r="B997" s="170" t="s">
        <v>156</v>
      </c>
      <c r="C997" s="171" t="s">
        <v>324</v>
      </c>
      <c r="D997" s="171" t="s">
        <v>157</v>
      </c>
      <c r="E997" s="171"/>
      <c r="F997" s="172">
        <v>0</v>
      </c>
      <c r="G997" s="172">
        <v>10000</v>
      </c>
      <c r="H997" s="172">
        <f>+H998</f>
        <v>10000</v>
      </c>
      <c r="I997" s="172">
        <f t="shared" si="16"/>
        <v>100</v>
      </c>
    </row>
    <row r="998" spans="1:9" ht="12.75">
      <c r="A998" s="156">
        <v>988</v>
      </c>
      <c r="B998" s="170" t="s">
        <v>325</v>
      </c>
      <c r="C998" s="171" t="s">
        <v>324</v>
      </c>
      <c r="D998" s="171" t="s">
        <v>326</v>
      </c>
      <c r="E998" s="171"/>
      <c r="F998" s="172">
        <v>0</v>
      </c>
      <c r="G998" s="172">
        <v>10000</v>
      </c>
      <c r="H998" s="172">
        <f>+H999</f>
        <v>10000</v>
      </c>
      <c r="I998" s="172">
        <f t="shared" si="16"/>
        <v>100</v>
      </c>
    </row>
    <row r="999" spans="1:9" ht="12.75">
      <c r="A999" s="156">
        <v>989</v>
      </c>
      <c r="B999" s="170" t="s">
        <v>537</v>
      </c>
      <c r="C999" s="171" t="s">
        <v>324</v>
      </c>
      <c r="D999" s="171" t="s">
        <v>326</v>
      </c>
      <c r="E999" s="171" t="s">
        <v>538</v>
      </c>
      <c r="F999" s="172">
        <v>0</v>
      </c>
      <c r="G999" s="172">
        <v>10000</v>
      </c>
      <c r="H999" s="172">
        <f>+H1000</f>
        <v>10000</v>
      </c>
      <c r="I999" s="172">
        <f t="shared" si="16"/>
        <v>100</v>
      </c>
    </row>
    <row r="1000" spans="1:9" ht="12.75">
      <c r="A1000" s="156">
        <v>990</v>
      </c>
      <c r="B1000" s="170" t="s">
        <v>543</v>
      </c>
      <c r="C1000" s="171" t="s">
        <v>324</v>
      </c>
      <c r="D1000" s="171" t="s">
        <v>326</v>
      </c>
      <c r="E1000" s="171" t="s">
        <v>544</v>
      </c>
      <c r="F1000" s="172">
        <v>0</v>
      </c>
      <c r="G1000" s="172">
        <v>10000</v>
      </c>
      <c r="H1000" s="172">
        <v>10000</v>
      </c>
      <c r="I1000" s="172">
        <f t="shared" si="16"/>
        <v>100</v>
      </c>
    </row>
    <row r="1001" spans="1:9" ht="24">
      <c r="A1001" s="156">
        <v>991</v>
      </c>
      <c r="B1001" s="170" t="s">
        <v>698</v>
      </c>
      <c r="C1001" s="171" t="s">
        <v>324</v>
      </c>
      <c r="D1001" s="171" t="s">
        <v>1140</v>
      </c>
      <c r="E1001" s="171"/>
      <c r="F1001" s="172">
        <v>0</v>
      </c>
      <c r="G1001" s="172">
        <v>312450</v>
      </c>
      <c r="H1001" s="172">
        <f>+H1002</f>
        <v>312450</v>
      </c>
      <c r="I1001" s="172">
        <f t="shared" si="16"/>
        <v>100</v>
      </c>
    </row>
    <row r="1002" spans="1:9" ht="24">
      <c r="A1002" s="156">
        <v>992</v>
      </c>
      <c r="B1002" s="170" t="s">
        <v>327</v>
      </c>
      <c r="C1002" s="171" t="s">
        <v>324</v>
      </c>
      <c r="D1002" s="171" t="s">
        <v>328</v>
      </c>
      <c r="E1002" s="171"/>
      <c r="F1002" s="172">
        <v>0</v>
      </c>
      <c r="G1002" s="172">
        <v>312450</v>
      </c>
      <c r="H1002" s="172">
        <f>+H1003</f>
        <v>312450</v>
      </c>
      <c r="I1002" s="172">
        <f t="shared" si="16"/>
        <v>100</v>
      </c>
    </row>
    <row r="1003" spans="1:9" ht="12.75">
      <c r="A1003" s="156">
        <v>993</v>
      </c>
      <c r="B1003" s="170" t="s">
        <v>537</v>
      </c>
      <c r="C1003" s="171" t="s">
        <v>324</v>
      </c>
      <c r="D1003" s="171" t="s">
        <v>328</v>
      </c>
      <c r="E1003" s="171" t="s">
        <v>538</v>
      </c>
      <c r="F1003" s="172">
        <v>0</v>
      </c>
      <c r="G1003" s="172">
        <v>312450</v>
      </c>
      <c r="H1003" s="172">
        <f>+H1004</f>
        <v>312450</v>
      </c>
      <c r="I1003" s="172">
        <f t="shared" si="16"/>
        <v>100</v>
      </c>
    </row>
    <row r="1004" spans="1:9" ht="12.75">
      <c r="A1004" s="156">
        <v>994</v>
      </c>
      <c r="B1004" s="170" t="s">
        <v>543</v>
      </c>
      <c r="C1004" s="171" t="s">
        <v>324</v>
      </c>
      <c r="D1004" s="171" t="s">
        <v>328</v>
      </c>
      <c r="E1004" s="171" t="s">
        <v>544</v>
      </c>
      <c r="F1004" s="172">
        <v>0</v>
      </c>
      <c r="G1004" s="172">
        <v>312450</v>
      </c>
      <c r="H1004" s="172">
        <v>312450</v>
      </c>
      <c r="I1004" s="172">
        <f t="shared" si="16"/>
        <v>100</v>
      </c>
    </row>
    <row r="1005" spans="1:9" ht="12.75">
      <c r="A1005" s="156">
        <v>995</v>
      </c>
      <c r="B1005" s="170" t="s">
        <v>606</v>
      </c>
      <c r="C1005" s="171" t="s">
        <v>324</v>
      </c>
      <c r="D1005" s="171" t="s">
        <v>1131</v>
      </c>
      <c r="E1005" s="171"/>
      <c r="F1005" s="172">
        <v>500000</v>
      </c>
      <c r="G1005" s="172">
        <v>0</v>
      </c>
      <c r="H1005" s="172">
        <f>+H1006</f>
        <v>0</v>
      </c>
      <c r="I1005" s="172">
        <v>0</v>
      </c>
    </row>
    <row r="1006" spans="1:9" ht="36">
      <c r="A1006" s="156">
        <v>996</v>
      </c>
      <c r="B1006" s="170" t="s">
        <v>657</v>
      </c>
      <c r="C1006" s="171" t="s">
        <v>324</v>
      </c>
      <c r="D1006" s="171" t="s">
        <v>1132</v>
      </c>
      <c r="E1006" s="171"/>
      <c r="F1006" s="172">
        <v>500000</v>
      </c>
      <c r="G1006" s="172">
        <v>0</v>
      </c>
      <c r="H1006" s="172">
        <f>+H1007</f>
        <v>0</v>
      </c>
      <c r="I1006" s="172">
        <v>0</v>
      </c>
    </row>
    <row r="1007" spans="1:9" ht="12.75">
      <c r="A1007" s="156">
        <v>997</v>
      </c>
      <c r="B1007" s="170" t="s">
        <v>537</v>
      </c>
      <c r="C1007" s="171" t="s">
        <v>324</v>
      </c>
      <c r="D1007" s="171" t="s">
        <v>1132</v>
      </c>
      <c r="E1007" s="171" t="s">
        <v>538</v>
      </c>
      <c r="F1007" s="172">
        <v>500000</v>
      </c>
      <c r="G1007" s="172">
        <v>0</v>
      </c>
      <c r="H1007" s="172">
        <f>+H1008</f>
        <v>0</v>
      </c>
      <c r="I1007" s="172">
        <v>0</v>
      </c>
    </row>
    <row r="1008" spans="1:9" ht="12.75">
      <c r="A1008" s="156">
        <v>998</v>
      </c>
      <c r="B1008" s="170" t="s">
        <v>543</v>
      </c>
      <c r="C1008" s="171" t="s">
        <v>324</v>
      </c>
      <c r="D1008" s="171" t="s">
        <v>1132</v>
      </c>
      <c r="E1008" s="171" t="s">
        <v>544</v>
      </c>
      <c r="F1008" s="172">
        <v>500000</v>
      </c>
      <c r="G1008" s="172">
        <v>0</v>
      </c>
      <c r="H1008" s="172">
        <v>0</v>
      </c>
      <c r="I1008" s="172">
        <v>0</v>
      </c>
    </row>
    <row r="1009" spans="1:9" ht="24">
      <c r="A1009" s="156">
        <v>999</v>
      </c>
      <c r="B1009" s="170" t="s">
        <v>329</v>
      </c>
      <c r="C1009" s="171" t="s">
        <v>330</v>
      </c>
      <c r="D1009" s="171"/>
      <c r="E1009" s="171"/>
      <c r="F1009" s="172">
        <v>7297342.32</v>
      </c>
      <c r="G1009" s="172">
        <v>7067084.28</v>
      </c>
      <c r="H1009" s="172">
        <f>+H1010+H1056+H1067</f>
        <v>6856303.53</v>
      </c>
      <c r="I1009" s="172">
        <f aca="true" t="shared" si="17" ref="I1009:I1072">+H1009/G1009*100</f>
        <v>97.0174297963799</v>
      </c>
    </row>
    <row r="1010" spans="1:9" ht="12.75">
      <c r="A1010" s="156">
        <v>1000</v>
      </c>
      <c r="B1010" s="170" t="s">
        <v>331</v>
      </c>
      <c r="C1010" s="171" t="s">
        <v>332</v>
      </c>
      <c r="D1010" s="171"/>
      <c r="E1010" s="171"/>
      <c r="F1010" s="172">
        <v>6497342.32</v>
      </c>
      <c r="G1010" s="172">
        <v>5687411.32</v>
      </c>
      <c r="H1010" s="172">
        <f>+H1011+H1016+H1021+H1026+H1031+H1036+H1041+H1046+H1051</f>
        <v>5492130.970000001</v>
      </c>
      <c r="I1010" s="172">
        <f t="shared" si="17"/>
        <v>96.56644580438048</v>
      </c>
    </row>
    <row r="1011" spans="1:9" ht="48">
      <c r="A1011" s="156">
        <v>1001</v>
      </c>
      <c r="B1011" s="170" t="s">
        <v>333</v>
      </c>
      <c r="C1011" s="171" t="s">
        <v>334</v>
      </c>
      <c r="D1011" s="171"/>
      <c r="E1011" s="171"/>
      <c r="F1011" s="172">
        <v>547249.98</v>
      </c>
      <c r="G1011" s="172">
        <v>347249.98</v>
      </c>
      <c r="H1011" s="172">
        <f>+H1012</f>
        <v>340694.08</v>
      </c>
      <c r="I1011" s="172">
        <f t="shared" si="17"/>
        <v>98.11205172711603</v>
      </c>
    </row>
    <row r="1012" spans="1:9" ht="24">
      <c r="A1012" s="156">
        <v>1002</v>
      </c>
      <c r="B1012" s="170" t="s">
        <v>698</v>
      </c>
      <c r="C1012" s="171" t="s">
        <v>334</v>
      </c>
      <c r="D1012" s="171" t="s">
        <v>1140</v>
      </c>
      <c r="E1012" s="171"/>
      <c r="F1012" s="172">
        <v>547249.98</v>
      </c>
      <c r="G1012" s="172">
        <v>347249.98</v>
      </c>
      <c r="H1012" s="172">
        <f>+H1013</f>
        <v>340694.08</v>
      </c>
      <c r="I1012" s="172">
        <f t="shared" si="17"/>
        <v>98.11205172711603</v>
      </c>
    </row>
    <row r="1013" spans="1:9" ht="12.75">
      <c r="A1013" s="156">
        <v>1003</v>
      </c>
      <c r="B1013" s="170" t="s">
        <v>699</v>
      </c>
      <c r="C1013" s="171" t="s">
        <v>334</v>
      </c>
      <c r="D1013" s="171" t="s">
        <v>1141</v>
      </c>
      <c r="E1013" s="171"/>
      <c r="F1013" s="172">
        <v>547249.98</v>
      </c>
      <c r="G1013" s="172">
        <v>347249.98</v>
      </c>
      <c r="H1013" s="172">
        <f>+H1014</f>
        <v>340694.08</v>
      </c>
      <c r="I1013" s="172">
        <f t="shared" si="17"/>
        <v>98.11205172711603</v>
      </c>
    </row>
    <row r="1014" spans="1:9" ht="12.75">
      <c r="A1014" s="156">
        <v>1004</v>
      </c>
      <c r="B1014" s="170" t="s">
        <v>537</v>
      </c>
      <c r="C1014" s="171" t="s">
        <v>334</v>
      </c>
      <c r="D1014" s="171" t="s">
        <v>1141</v>
      </c>
      <c r="E1014" s="171" t="s">
        <v>538</v>
      </c>
      <c r="F1014" s="172">
        <v>547249.98</v>
      </c>
      <c r="G1014" s="172">
        <v>347249.98</v>
      </c>
      <c r="H1014" s="172">
        <f>+H1015</f>
        <v>340694.08</v>
      </c>
      <c r="I1014" s="172">
        <f t="shared" si="17"/>
        <v>98.11205172711603</v>
      </c>
    </row>
    <row r="1015" spans="1:9" ht="12.75">
      <c r="A1015" s="156">
        <v>1005</v>
      </c>
      <c r="B1015" s="170" t="s">
        <v>543</v>
      </c>
      <c r="C1015" s="171" t="s">
        <v>334</v>
      </c>
      <c r="D1015" s="171" t="s">
        <v>1141</v>
      </c>
      <c r="E1015" s="171" t="s">
        <v>544</v>
      </c>
      <c r="F1015" s="172">
        <v>547249.98</v>
      </c>
      <c r="G1015" s="172">
        <v>347249.98</v>
      </c>
      <c r="H1015" s="172">
        <v>340694.08</v>
      </c>
      <c r="I1015" s="172">
        <f t="shared" si="17"/>
        <v>98.11205172711603</v>
      </c>
    </row>
    <row r="1016" spans="1:9" ht="48">
      <c r="A1016" s="156">
        <v>1006</v>
      </c>
      <c r="B1016" s="173" t="s">
        <v>335</v>
      </c>
      <c r="C1016" s="171" t="s">
        <v>336</v>
      </c>
      <c r="D1016" s="171"/>
      <c r="E1016" s="171"/>
      <c r="F1016" s="172">
        <v>0</v>
      </c>
      <c r="G1016" s="172">
        <v>34815.48</v>
      </c>
      <c r="H1016" s="172">
        <f>+H1017</f>
        <v>34815.48</v>
      </c>
      <c r="I1016" s="172">
        <f t="shared" si="17"/>
        <v>100</v>
      </c>
    </row>
    <row r="1017" spans="1:9" ht="24">
      <c r="A1017" s="156">
        <v>1007</v>
      </c>
      <c r="B1017" s="170" t="s">
        <v>698</v>
      </c>
      <c r="C1017" s="171" t="s">
        <v>336</v>
      </c>
      <c r="D1017" s="171" t="s">
        <v>1140</v>
      </c>
      <c r="E1017" s="171"/>
      <c r="F1017" s="172">
        <v>0</v>
      </c>
      <c r="G1017" s="172">
        <v>34815.48</v>
      </c>
      <c r="H1017" s="172">
        <f>+H1018</f>
        <v>34815.48</v>
      </c>
      <c r="I1017" s="172">
        <f t="shared" si="17"/>
        <v>100</v>
      </c>
    </row>
    <row r="1018" spans="1:9" ht="12.75">
      <c r="A1018" s="156">
        <v>1008</v>
      </c>
      <c r="B1018" s="170" t="s">
        <v>699</v>
      </c>
      <c r="C1018" s="171" t="s">
        <v>336</v>
      </c>
      <c r="D1018" s="171" t="s">
        <v>1141</v>
      </c>
      <c r="E1018" s="171"/>
      <c r="F1018" s="172">
        <v>0</v>
      </c>
      <c r="G1018" s="172">
        <v>34815.48</v>
      </c>
      <c r="H1018" s="172">
        <f>+H1019</f>
        <v>34815.48</v>
      </c>
      <c r="I1018" s="172">
        <f t="shared" si="17"/>
        <v>100</v>
      </c>
    </row>
    <row r="1019" spans="1:9" ht="12.75">
      <c r="A1019" s="156">
        <v>1009</v>
      </c>
      <c r="B1019" s="170" t="s">
        <v>537</v>
      </c>
      <c r="C1019" s="171" t="s">
        <v>336</v>
      </c>
      <c r="D1019" s="171" t="s">
        <v>1141</v>
      </c>
      <c r="E1019" s="171" t="s">
        <v>538</v>
      </c>
      <c r="F1019" s="172">
        <v>0</v>
      </c>
      <c r="G1019" s="172">
        <v>34815.48</v>
      </c>
      <c r="H1019" s="172">
        <f>+H1020</f>
        <v>34815.48</v>
      </c>
      <c r="I1019" s="172">
        <f t="shared" si="17"/>
        <v>100</v>
      </c>
    </row>
    <row r="1020" spans="1:9" ht="12.75">
      <c r="A1020" s="156">
        <v>1010</v>
      </c>
      <c r="B1020" s="170" t="s">
        <v>543</v>
      </c>
      <c r="C1020" s="171" t="s">
        <v>336</v>
      </c>
      <c r="D1020" s="171" t="s">
        <v>1141</v>
      </c>
      <c r="E1020" s="171" t="s">
        <v>544</v>
      </c>
      <c r="F1020" s="172">
        <v>0</v>
      </c>
      <c r="G1020" s="172">
        <v>34815.48</v>
      </c>
      <c r="H1020" s="172">
        <v>34815.48</v>
      </c>
      <c r="I1020" s="172">
        <f t="shared" si="17"/>
        <v>100</v>
      </c>
    </row>
    <row r="1021" spans="1:9" ht="36">
      <c r="A1021" s="156">
        <v>1011</v>
      </c>
      <c r="B1021" s="170" t="s">
        <v>337</v>
      </c>
      <c r="C1021" s="171" t="s">
        <v>338</v>
      </c>
      <c r="D1021" s="171"/>
      <c r="E1021" s="171"/>
      <c r="F1021" s="172">
        <v>0</v>
      </c>
      <c r="G1021" s="172">
        <v>555400</v>
      </c>
      <c r="H1021" s="172">
        <f>+H1022</f>
        <v>555400</v>
      </c>
      <c r="I1021" s="172">
        <f t="shared" si="17"/>
        <v>100</v>
      </c>
    </row>
    <row r="1022" spans="1:9" ht="24">
      <c r="A1022" s="156">
        <v>1012</v>
      </c>
      <c r="B1022" s="170" t="s">
        <v>698</v>
      </c>
      <c r="C1022" s="171" t="s">
        <v>338</v>
      </c>
      <c r="D1022" s="171" t="s">
        <v>1140</v>
      </c>
      <c r="E1022" s="171"/>
      <c r="F1022" s="172">
        <v>0</v>
      </c>
      <c r="G1022" s="172">
        <v>555400</v>
      </c>
      <c r="H1022" s="172">
        <f>+H1023</f>
        <v>555400</v>
      </c>
      <c r="I1022" s="172">
        <f t="shared" si="17"/>
        <v>100</v>
      </c>
    </row>
    <row r="1023" spans="1:9" ht="12.75">
      <c r="A1023" s="156">
        <v>1013</v>
      </c>
      <c r="B1023" s="170" t="s">
        <v>699</v>
      </c>
      <c r="C1023" s="171" t="s">
        <v>338</v>
      </c>
      <c r="D1023" s="171" t="s">
        <v>1141</v>
      </c>
      <c r="E1023" s="171"/>
      <c r="F1023" s="172">
        <v>0</v>
      </c>
      <c r="G1023" s="172">
        <v>555400</v>
      </c>
      <c r="H1023" s="172">
        <f>+H1024</f>
        <v>555400</v>
      </c>
      <c r="I1023" s="172">
        <f t="shared" si="17"/>
        <v>100</v>
      </c>
    </row>
    <row r="1024" spans="1:9" ht="12.75">
      <c r="A1024" s="156">
        <v>1014</v>
      </c>
      <c r="B1024" s="170" t="s">
        <v>537</v>
      </c>
      <c r="C1024" s="171" t="s">
        <v>338</v>
      </c>
      <c r="D1024" s="171" t="s">
        <v>1141</v>
      </c>
      <c r="E1024" s="171" t="s">
        <v>538</v>
      </c>
      <c r="F1024" s="172">
        <v>0</v>
      </c>
      <c r="G1024" s="172">
        <v>555400</v>
      </c>
      <c r="H1024" s="172">
        <f>+H1025</f>
        <v>555400</v>
      </c>
      <c r="I1024" s="172">
        <f t="shared" si="17"/>
        <v>100</v>
      </c>
    </row>
    <row r="1025" spans="1:9" ht="12.75">
      <c r="A1025" s="156">
        <v>1015</v>
      </c>
      <c r="B1025" s="170" t="s">
        <v>543</v>
      </c>
      <c r="C1025" s="171" t="s">
        <v>338</v>
      </c>
      <c r="D1025" s="171" t="s">
        <v>1141</v>
      </c>
      <c r="E1025" s="171" t="s">
        <v>544</v>
      </c>
      <c r="F1025" s="172">
        <v>0</v>
      </c>
      <c r="G1025" s="172">
        <v>555400</v>
      </c>
      <c r="H1025" s="172">
        <v>555400</v>
      </c>
      <c r="I1025" s="172">
        <f t="shared" si="17"/>
        <v>100</v>
      </c>
    </row>
    <row r="1026" spans="1:9" ht="24">
      <c r="A1026" s="156">
        <v>1016</v>
      </c>
      <c r="B1026" s="170" t="s">
        <v>339</v>
      </c>
      <c r="C1026" s="171" t="s">
        <v>340</v>
      </c>
      <c r="D1026" s="171"/>
      <c r="E1026" s="171"/>
      <c r="F1026" s="172">
        <v>668400</v>
      </c>
      <c r="G1026" s="172">
        <v>668400</v>
      </c>
      <c r="H1026" s="172">
        <f>+H1027</f>
        <v>668400</v>
      </c>
      <c r="I1026" s="172">
        <f t="shared" si="17"/>
        <v>100</v>
      </c>
    </row>
    <row r="1027" spans="1:9" ht="24">
      <c r="A1027" s="156">
        <v>1017</v>
      </c>
      <c r="B1027" s="170" t="s">
        <v>698</v>
      </c>
      <c r="C1027" s="171" t="s">
        <v>340</v>
      </c>
      <c r="D1027" s="171" t="s">
        <v>1140</v>
      </c>
      <c r="E1027" s="171"/>
      <c r="F1027" s="172">
        <v>668400</v>
      </c>
      <c r="G1027" s="172">
        <v>668400</v>
      </c>
      <c r="H1027" s="172">
        <f>+H1028</f>
        <v>668400</v>
      </c>
      <c r="I1027" s="172">
        <f t="shared" si="17"/>
        <v>100</v>
      </c>
    </row>
    <row r="1028" spans="1:9" ht="12.75">
      <c r="A1028" s="156">
        <v>1018</v>
      </c>
      <c r="B1028" s="170" t="s">
        <v>699</v>
      </c>
      <c r="C1028" s="171" t="s">
        <v>340</v>
      </c>
      <c r="D1028" s="171" t="s">
        <v>1141</v>
      </c>
      <c r="E1028" s="171"/>
      <c r="F1028" s="172">
        <v>668400</v>
      </c>
      <c r="G1028" s="172">
        <v>668400</v>
      </c>
      <c r="H1028" s="172">
        <f>+H1029</f>
        <v>668400</v>
      </c>
      <c r="I1028" s="172">
        <f t="shared" si="17"/>
        <v>100</v>
      </c>
    </row>
    <row r="1029" spans="1:9" ht="12.75">
      <c r="A1029" s="156">
        <v>1019</v>
      </c>
      <c r="B1029" s="170" t="s">
        <v>537</v>
      </c>
      <c r="C1029" s="171" t="s">
        <v>340</v>
      </c>
      <c r="D1029" s="171" t="s">
        <v>1141</v>
      </c>
      <c r="E1029" s="171" t="s">
        <v>538</v>
      </c>
      <c r="F1029" s="172">
        <v>668400</v>
      </c>
      <c r="G1029" s="172">
        <v>668400</v>
      </c>
      <c r="H1029" s="172">
        <f>+H1030</f>
        <v>668400</v>
      </c>
      <c r="I1029" s="172">
        <f t="shared" si="17"/>
        <v>100</v>
      </c>
    </row>
    <row r="1030" spans="1:9" ht="12.75">
      <c r="A1030" s="156">
        <v>1020</v>
      </c>
      <c r="B1030" s="170" t="s">
        <v>543</v>
      </c>
      <c r="C1030" s="171" t="s">
        <v>340</v>
      </c>
      <c r="D1030" s="171" t="s">
        <v>1141</v>
      </c>
      <c r="E1030" s="171" t="s">
        <v>544</v>
      </c>
      <c r="F1030" s="172">
        <v>668400</v>
      </c>
      <c r="G1030" s="172">
        <v>668400</v>
      </c>
      <c r="H1030" s="172">
        <v>668400</v>
      </c>
      <c r="I1030" s="172">
        <f t="shared" si="17"/>
        <v>100</v>
      </c>
    </row>
    <row r="1031" spans="1:9" ht="36">
      <c r="A1031" s="156">
        <v>1021</v>
      </c>
      <c r="B1031" s="170" t="s">
        <v>341</v>
      </c>
      <c r="C1031" s="171" t="s">
        <v>342</v>
      </c>
      <c r="D1031" s="171"/>
      <c r="E1031" s="171"/>
      <c r="F1031" s="172">
        <v>1200000</v>
      </c>
      <c r="G1031" s="172">
        <v>0</v>
      </c>
      <c r="H1031" s="172">
        <f>+H1032</f>
        <v>0</v>
      </c>
      <c r="I1031" s="172">
        <v>0</v>
      </c>
    </row>
    <row r="1032" spans="1:9" ht="24">
      <c r="A1032" s="156">
        <v>1022</v>
      </c>
      <c r="B1032" s="170" t="s">
        <v>698</v>
      </c>
      <c r="C1032" s="171" t="s">
        <v>342</v>
      </c>
      <c r="D1032" s="171" t="s">
        <v>1140</v>
      </c>
      <c r="E1032" s="171"/>
      <c r="F1032" s="172">
        <v>1200000</v>
      </c>
      <c r="G1032" s="172">
        <v>0</v>
      </c>
      <c r="H1032" s="172">
        <f>+H1033</f>
        <v>0</v>
      </c>
      <c r="I1032" s="172">
        <v>0</v>
      </c>
    </row>
    <row r="1033" spans="1:9" ht="12.75">
      <c r="A1033" s="156">
        <v>1023</v>
      </c>
      <c r="B1033" s="170" t="s">
        <v>699</v>
      </c>
      <c r="C1033" s="171" t="s">
        <v>342</v>
      </c>
      <c r="D1033" s="171" t="s">
        <v>1141</v>
      </c>
      <c r="E1033" s="171"/>
      <c r="F1033" s="172">
        <v>1200000</v>
      </c>
      <c r="G1033" s="172">
        <v>0</v>
      </c>
      <c r="H1033" s="172">
        <f>+H1034</f>
        <v>0</v>
      </c>
      <c r="I1033" s="172">
        <v>0</v>
      </c>
    </row>
    <row r="1034" spans="1:9" ht="12.75">
      <c r="A1034" s="156">
        <v>1024</v>
      </c>
      <c r="B1034" s="170" t="s">
        <v>537</v>
      </c>
      <c r="C1034" s="171" t="s">
        <v>342</v>
      </c>
      <c r="D1034" s="171" t="s">
        <v>1141</v>
      </c>
      <c r="E1034" s="171" t="s">
        <v>538</v>
      </c>
      <c r="F1034" s="172">
        <v>1200000</v>
      </c>
      <c r="G1034" s="172">
        <v>0</v>
      </c>
      <c r="H1034" s="172">
        <f>+H1035</f>
        <v>0</v>
      </c>
      <c r="I1034" s="172">
        <v>0</v>
      </c>
    </row>
    <row r="1035" spans="1:9" ht="12.75">
      <c r="A1035" s="156">
        <v>1025</v>
      </c>
      <c r="B1035" s="170" t="s">
        <v>543</v>
      </c>
      <c r="C1035" s="171" t="s">
        <v>342</v>
      </c>
      <c r="D1035" s="171" t="s">
        <v>1141</v>
      </c>
      <c r="E1035" s="171" t="s">
        <v>544</v>
      </c>
      <c r="F1035" s="172">
        <v>1200000</v>
      </c>
      <c r="G1035" s="172">
        <v>0</v>
      </c>
      <c r="H1035" s="172">
        <v>0</v>
      </c>
      <c r="I1035" s="172">
        <v>0</v>
      </c>
    </row>
    <row r="1036" spans="1:9" ht="36">
      <c r="A1036" s="156">
        <v>1026</v>
      </c>
      <c r="B1036" s="170" t="s">
        <v>343</v>
      </c>
      <c r="C1036" s="171" t="s">
        <v>344</v>
      </c>
      <c r="D1036" s="171"/>
      <c r="E1036" s="171"/>
      <c r="F1036" s="172">
        <v>700000</v>
      </c>
      <c r="G1036" s="172">
        <v>700000</v>
      </c>
      <c r="H1036" s="172">
        <f>+H1037</f>
        <v>700000</v>
      </c>
      <c r="I1036" s="172">
        <f t="shared" si="17"/>
        <v>100</v>
      </c>
    </row>
    <row r="1037" spans="1:9" ht="24">
      <c r="A1037" s="156">
        <v>1027</v>
      </c>
      <c r="B1037" s="170" t="s">
        <v>698</v>
      </c>
      <c r="C1037" s="171" t="s">
        <v>344</v>
      </c>
      <c r="D1037" s="171" t="s">
        <v>1140</v>
      </c>
      <c r="E1037" s="171"/>
      <c r="F1037" s="172">
        <v>700000</v>
      </c>
      <c r="G1037" s="172">
        <v>700000</v>
      </c>
      <c r="H1037" s="172">
        <f>+H1038</f>
        <v>700000</v>
      </c>
      <c r="I1037" s="172">
        <f t="shared" si="17"/>
        <v>100</v>
      </c>
    </row>
    <row r="1038" spans="1:9" ht="12.75">
      <c r="A1038" s="156">
        <v>1028</v>
      </c>
      <c r="B1038" s="170" t="s">
        <v>699</v>
      </c>
      <c r="C1038" s="171" t="s">
        <v>344</v>
      </c>
      <c r="D1038" s="171" t="s">
        <v>1141</v>
      </c>
      <c r="E1038" s="171"/>
      <c r="F1038" s="172">
        <v>700000</v>
      </c>
      <c r="G1038" s="172">
        <v>700000</v>
      </c>
      <c r="H1038" s="172">
        <f>+H1039</f>
        <v>700000</v>
      </c>
      <c r="I1038" s="172">
        <f t="shared" si="17"/>
        <v>100</v>
      </c>
    </row>
    <row r="1039" spans="1:9" ht="12.75">
      <c r="A1039" s="156">
        <v>1029</v>
      </c>
      <c r="B1039" s="170" t="s">
        <v>537</v>
      </c>
      <c r="C1039" s="171" t="s">
        <v>344</v>
      </c>
      <c r="D1039" s="171" t="s">
        <v>1141</v>
      </c>
      <c r="E1039" s="171" t="s">
        <v>538</v>
      </c>
      <c r="F1039" s="172">
        <v>700000</v>
      </c>
      <c r="G1039" s="172">
        <v>700000</v>
      </c>
      <c r="H1039" s="172">
        <f>+H1040</f>
        <v>700000</v>
      </c>
      <c r="I1039" s="172">
        <f t="shared" si="17"/>
        <v>100</v>
      </c>
    </row>
    <row r="1040" spans="1:9" ht="12.75">
      <c r="A1040" s="156">
        <v>1030</v>
      </c>
      <c r="B1040" s="170" t="s">
        <v>543</v>
      </c>
      <c r="C1040" s="171" t="s">
        <v>344</v>
      </c>
      <c r="D1040" s="171" t="s">
        <v>1141</v>
      </c>
      <c r="E1040" s="171" t="s">
        <v>544</v>
      </c>
      <c r="F1040" s="172">
        <v>700000</v>
      </c>
      <c r="G1040" s="172">
        <v>700000</v>
      </c>
      <c r="H1040" s="172">
        <v>700000</v>
      </c>
      <c r="I1040" s="172">
        <f t="shared" si="17"/>
        <v>100</v>
      </c>
    </row>
    <row r="1041" spans="1:9" ht="36">
      <c r="A1041" s="156">
        <v>1031</v>
      </c>
      <c r="B1041" s="170" t="s">
        <v>345</v>
      </c>
      <c r="C1041" s="171" t="s">
        <v>346</v>
      </c>
      <c r="D1041" s="171"/>
      <c r="E1041" s="171"/>
      <c r="F1041" s="172">
        <v>3144392.34</v>
      </c>
      <c r="G1041" s="172">
        <v>3144245.86</v>
      </c>
      <c r="H1041" s="172">
        <f>+H1042</f>
        <v>2955521.41</v>
      </c>
      <c r="I1041" s="172">
        <f t="shared" si="17"/>
        <v>93.99778330311614</v>
      </c>
    </row>
    <row r="1042" spans="1:9" ht="24">
      <c r="A1042" s="156">
        <v>1032</v>
      </c>
      <c r="B1042" s="170" t="s">
        <v>698</v>
      </c>
      <c r="C1042" s="171" t="s">
        <v>346</v>
      </c>
      <c r="D1042" s="171" t="s">
        <v>1140</v>
      </c>
      <c r="E1042" s="171"/>
      <c r="F1042" s="172">
        <v>3144392.34</v>
      </c>
      <c r="G1042" s="172">
        <v>3144245.86</v>
      </c>
      <c r="H1042" s="172">
        <f>+H1043</f>
        <v>2955521.41</v>
      </c>
      <c r="I1042" s="172">
        <f t="shared" si="17"/>
        <v>93.99778330311614</v>
      </c>
    </row>
    <row r="1043" spans="1:9" ht="12.75">
      <c r="A1043" s="156">
        <v>1033</v>
      </c>
      <c r="B1043" s="170" t="s">
        <v>699</v>
      </c>
      <c r="C1043" s="171" t="s">
        <v>346</v>
      </c>
      <c r="D1043" s="171" t="s">
        <v>1141</v>
      </c>
      <c r="E1043" s="171"/>
      <c r="F1043" s="172">
        <v>3144392.34</v>
      </c>
      <c r="G1043" s="172">
        <v>3144245.86</v>
      </c>
      <c r="H1043" s="172">
        <f>+H1044</f>
        <v>2955521.41</v>
      </c>
      <c r="I1043" s="172">
        <f t="shared" si="17"/>
        <v>93.99778330311614</v>
      </c>
    </row>
    <row r="1044" spans="1:9" ht="12.75">
      <c r="A1044" s="156">
        <v>1034</v>
      </c>
      <c r="B1044" s="170" t="s">
        <v>537</v>
      </c>
      <c r="C1044" s="171" t="s">
        <v>346</v>
      </c>
      <c r="D1044" s="171" t="s">
        <v>1141</v>
      </c>
      <c r="E1044" s="171" t="s">
        <v>538</v>
      </c>
      <c r="F1044" s="172">
        <v>3144392.34</v>
      </c>
      <c r="G1044" s="172">
        <v>3144245.86</v>
      </c>
      <c r="H1044" s="172">
        <f>+H1045</f>
        <v>2955521.41</v>
      </c>
      <c r="I1044" s="172">
        <f t="shared" si="17"/>
        <v>93.99778330311614</v>
      </c>
    </row>
    <row r="1045" spans="1:9" ht="12.75">
      <c r="A1045" s="156">
        <v>1035</v>
      </c>
      <c r="B1045" s="170" t="s">
        <v>543</v>
      </c>
      <c r="C1045" s="171" t="s">
        <v>346</v>
      </c>
      <c r="D1045" s="171" t="s">
        <v>1141</v>
      </c>
      <c r="E1045" s="171" t="s">
        <v>544</v>
      </c>
      <c r="F1045" s="172">
        <v>3144392.34</v>
      </c>
      <c r="G1045" s="172">
        <v>3144245.86</v>
      </c>
      <c r="H1045" s="172">
        <v>2955521.41</v>
      </c>
      <c r="I1045" s="172">
        <f t="shared" si="17"/>
        <v>93.99778330311614</v>
      </c>
    </row>
    <row r="1046" spans="1:9" ht="48">
      <c r="A1046" s="156">
        <v>1036</v>
      </c>
      <c r="B1046" s="170" t="s">
        <v>347</v>
      </c>
      <c r="C1046" s="171" t="s">
        <v>348</v>
      </c>
      <c r="D1046" s="171"/>
      <c r="E1046" s="171"/>
      <c r="F1046" s="172">
        <v>170300</v>
      </c>
      <c r="G1046" s="172">
        <v>170300</v>
      </c>
      <c r="H1046" s="172">
        <f>+H1047</f>
        <v>170300</v>
      </c>
      <c r="I1046" s="172">
        <f t="shared" si="17"/>
        <v>100</v>
      </c>
    </row>
    <row r="1047" spans="1:9" ht="24">
      <c r="A1047" s="156">
        <v>1037</v>
      </c>
      <c r="B1047" s="170" t="s">
        <v>698</v>
      </c>
      <c r="C1047" s="171" t="s">
        <v>348</v>
      </c>
      <c r="D1047" s="171" t="s">
        <v>1140</v>
      </c>
      <c r="E1047" s="171"/>
      <c r="F1047" s="172">
        <v>170300</v>
      </c>
      <c r="G1047" s="172">
        <v>170300</v>
      </c>
      <c r="H1047" s="172">
        <f>+H1048</f>
        <v>170300</v>
      </c>
      <c r="I1047" s="172">
        <f t="shared" si="17"/>
        <v>100</v>
      </c>
    </row>
    <row r="1048" spans="1:9" ht="12.75">
      <c r="A1048" s="156">
        <v>1038</v>
      </c>
      <c r="B1048" s="170" t="s">
        <v>699</v>
      </c>
      <c r="C1048" s="171" t="s">
        <v>348</v>
      </c>
      <c r="D1048" s="171" t="s">
        <v>1141</v>
      </c>
      <c r="E1048" s="171"/>
      <c r="F1048" s="172">
        <v>170300</v>
      </c>
      <c r="G1048" s="172">
        <v>170300</v>
      </c>
      <c r="H1048" s="172">
        <f>+H1049</f>
        <v>170300</v>
      </c>
      <c r="I1048" s="172">
        <f t="shared" si="17"/>
        <v>100</v>
      </c>
    </row>
    <row r="1049" spans="1:9" ht="12.75">
      <c r="A1049" s="156">
        <v>1039</v>
      </c>
      <c r="B1049" s="170" t="s">
        <v>537</v>
      </c>
      <c r="C1049" s="171" t="s">
        <v>348</v>
      </c>
      <c r="D1049" s="171" t="s">
        <v>1141</v>
      </c>
      <c r="E1049" s="171" t="s">
        <v>538</v>
      </c>
      <c r="F1049" s="172">
        <v>170300</v>
      </c>
      <c r="G1049" s="172">
        <v>170300</v>
      </c>
      <c r="H1049" s="172">
        <f>+H1050</f>
        <v>170300</v>
      </c>
      <c r="I1049" s="172">
        <f t="shared" si="17"/>
        <v>100</v>
      </c>
    </row>
    <row r="1050" spans="1:9" ht="12.75">
      <c r="A1050" s="156">
        <v>1040</v>
      </c>
      <c r="B1050" s="170" t="s">
        <v>543</v>
      </c>
      <c r="C1050" s="171" t="s">
        <v>348</v>
      </c>
      <c r="D1050" s="171" t="s">
        <v>1141</v>
      </c>
      <c r="E1050" s="171" t="s">
        <v>544</v>
      </c>
      <c r="F1050" s="172">
        <v>170300</v>
      </c>
      <c r="G1050" s="172">
        <v>170300</v>
      </c>
      <c r="H1050" s="172">
        <v>170300</v>
      </c>
      <c r="I1050" s="172">
        <f t="shared" si="17"/>
        <v>100</v>
      </c>
    </row>
    <row r="1051" spans="1:9" ht="36">
      <c r="A1051" s="156">
        <v>1041</v>
      </c>
      <c r="B1051" s="170" t="s">
        <v>349</v>
      </c>
      <c r="C1051" s="171" t="s">
        <v>350</v>
      </c>
      <c r="D1051" s="171"/>
      <c r="E1051" s="171"/>
      <c r="F1051" s="172">
        <v>67000</v>
      </c>
      <c r="G1051" s="172">
        <v>67000</v>
      </c>
      <c r="H1051" s="172">
        <f>+H1052</f>
        <v>67000</v>
      </c>
      <c r="I1051" s="172">
        <f t="shared" si="17"/>
        <v>100</v>
      </c>
    </row>
    <row r="1052" spans="1:9" ht="24">
      <c r="A1052" s="156">
        <v>1042</v>
      </c>
      <c r="B1052" s="170" t="s">
        <v>698</v>
      </c>
      <c r="C1052" s="171" t="s">
        <v>350</v>
      </c>
      <c r="D1052" s="171" t="s">
        <v>1140</v>
      </c>
      <c r="E1052" s="171"/>
      <c r="F1052" s="172">
        <v>67000</v>
      </c>
      <c r="G1052" s="172">
        <v>67000</v>
      </c>
      <c r="H1052" s="172">
        <f>+H1053</f>
        <v>67000</v>
      </c>
      <c r="I1052" s="172">
        <f t="shared" si="17"/>
        <v>100</v>
      </c>
    </row>
    <row r="1053" spans="1:9" ht="12.75">
      <c r="A1053" s="156">
        <v>1043</v>
      </c>
      <c r="B1053" s="170" t="s">
        <v>699</v>
      </c>
      <c r="C1053" s="171" t="s">
        <v>350</v>
      </c>
      <c r="D1053" s="171" t="s">
        <v>1141</v>
      </c>
      <c r="E1053" s="171"/>
      <c r="F1053" s="172">
        <v>67000</v>
      </c>
      <c r="G1053" s="172">
        <v>67000</v>
      </c>
      <c r="H1053" s="172">
        <f>+H1054</f>
        <v>67000</v>
      </c>
      <c r="I1053" s="172">
        <f t="shared" si="17"/>
        <v>100</v>
      </c>
    </row>
    <row r="1054" spans="1:9" ht="12.75">
      <c r="A1054" s="156">
        <v>1044</v>
      </c>
      <c r="B1054" s="170" t="s">
        <v>537</v>
      </c>
      <c r="C1054" s="171" t="s">
        <v>350</v>
      </c>
      <c r="D1054" s="171" t="s">
        <v>1141</v>
      </c>
      <c r="E1054" s="171" t="s">
        <v>538</v>
      </c>
      <c r="F1054" s="172">
        <v>67000</v>
      </c>
      <c r="G1054" s="172">
        <v>67000</v>
      </c>
      <c r="H1054" s="172">
        <f>+H1055</f>
        <v>67000</v>
      </c>
      <c r="I1054" s="172">
        <f t="shared" si="17"/>
        <v>100</v>
      </c>
    </row>
    <row r="1055" spans="1:9" ht="12.75">
      <c r="A1055" s="156">
        <v>1045</v>
      </c>
      <c r="B1055" s="170" t="s">
        <v>543</v>
      </c>
      <c r="C1055" s="171" t="s">
        <v>350</v>
      </c>
      <c r="D1055" s="171" t="s">
        <v>1141</v>
      </c>
      <c r="E1055" s="171" t="s">
        <v>544</v>
      </c>
      <c r="F1055" s="172">
        <v>67000</v>
      </c>
      <c r="G1055" s="172">
        <v>67000</v>
      </c>
      <c r="H1055" s="172">
        <v>67000</v>
      </c>
      <c r="I1055" s="172">
        <f t="shared" si="17"/>
        <v>100</v>
      </c>
    </row>
    <row r="1056" spans="1:9" ht="24">
      <c r="A1056" s="156">
        <v>1046</v>
      </c>
      <c r="B1056" s="170" t="s">
        <v>351</v>
      </c>
      <c r="C1056" s="171" t="s">
        <v>352</v>
      </c>
      <c r="D1056" s="171"/>
      <c r="E1056" s="171"/>
      <c r="F1056" s="172">
        <v>300000</v>
      </c>
      <c r="G1056" s="172">
        <v>315500</v>
      </c>
      <c r="H1056" s="172">
        <f>+H1057</f>
        <v>299999.6</v>
      </c>
      <c r="I1056" s="172">
        <f t="shared" si="17"/>
        <v>95.08703645007924</v>
      </c>
    </row>
    <row r="1057" spans="1:9" ht="36">
      <c r="A1057" s="156">
        <v>1047</v>
      </c>
      <c r="B1057" s="170" t="s">
        <v>353</v>
      </c>
      <c r="C1057" s="171" t="s">
        <v>354</v>
      </c>
      <c r="D1057" s="171"/>
      <c r="E1057" s="171"/>
      <c r="F1057" s="172">
        <v>300000</v>
      </c>
      <c r="G1057" s="172">
        <v>300000</v>
      </c>
      <c r="H1057" s="172">
        <f>+H1058</f>
        <v>299999.6</v>
      </c>
      <c r="I1057" s="172">
        <f t="shared" si="17"/>
        <v>99.99986666666666</v>
      </c>
    </row>
    <row r="1058" spans="1:9" ht="24">
      <c r="A1058" s="156">
        <v>1048</v>
      </c>
      <c r="B1058" s="170" t="s">
        <v>698</v>
      </c>
      <c r="C1058" s="171" t="s">
        <v>354</v>
      </c>
      <c r="D1058" s="171" t="s">
        <v>1140</v>
      </c>
      <c r="E1058" s="171"/>
      <c r="F1058" s="172">
        <v>300000</v>
      </c>
      <c r="G1058" s="172">
        <v>300000</v>
      </c>
      <c r="H1058" s="172">
        <f>+H1059</f>
        <v>299999.6</v>
      </c>
      <c r="I1058" s="172">
        <f t="shared" si="17"/>
        <v>99.99986666666666</v>
      </c>
    </row>
    <row r="1059" spans="1:9" ht="12.75">
      <c r="A1059" s="156">
        <v>1049</v>
      </c>
      <c r="B1059" s="170" t="s">
        <v>699</v>
      </c>
      <c r="C1059" s="171" t="s">
        <v>354</v>
      </c>
      <c r="D1059" s="171" t="s">
        <v>1141</v>
      </c>
      <c r="E1059" s="171"/>
      <c r="F1059" s="172">
        <v>300000</v>
      </c>
      <c r="G1059" s="172">
        <v>300000</v>
      </c>
      <c r="H1059" s="172">
        <f>+H1060</f>
        <v>299999.6</v>
      </c>
      <c r="I1059" s="172">
        <f t="shared" si="17"/>
        <v>99.99986666666666</v>
      </c>
    </row>
    <row r="1060" spans="1:9" ht="12.75">
      <c r="A1060" s="156">
        <v>1050</v>
      </c>
      <c r="B1060" s="170" t="s">
        <v>537</v>
      </c>
      <c r="C1060" s="171" t="s">
        <v>354</v>
      </c>
      <c r="D1060" s="171" t="s">
        <v>1141</v>
      </c>
      <c r="E1060" s="171" t="s">
        <v>538</v>
      </c>
      <c r="F1060" s="172">
        <v>300000</v>
      </c>
      <c r="G1060" s="172">
        <v>300000</v>
      </c>
      <c r="H1060" s="172">
        <f>+H1061</f>
        <v>299999.6</v>
      </c>
      <c r="I1060" s="172">
        <f t="shared" si="17"/>
        <v>99.99986666666666</v>
      </c>
    </row>
    <row r="1061" spans="1:9" ht="12.75">
      <c r="A1061" s="156">
        <v>1051</v>
      </c>
      <c r="B1061" s="170" t="s">
        <v>543</v>
      </c>
      <c r="C1061" s="171" t="s">
        <v>354</v>
      </c>
      <c r="D1061" s="171" t="s">
        <v>1141</v>
      </c>
      <c r="E1061" s="171" t="s">
        <v>544</v>
      </c>
      <c r="F1061" s="172">
        <v>300000</v>
      </c>
      <c r="G1061" s="172">
        <v>300000</v>
      </c>
      <c r="H1061" s="172">
        <v>299999.6</v>
      </c>
      <c r="I1061" s="172">
        <f t="shared" si="17"/>
        <v>99.99986666666666</v>
      </c>
    </row>
    <row r="1062" spans="1:9" ht="48">
      <c r="A1062" s="156">
        <v>1052</v>
      </c>
      <c r="B1062" s="170" t="s">
        <v>355</v>
      </c>
      <c r="C1062" s="171" t="s">
        <v>356</v>
      </c>
      <c r="D1062" s="171"/>
      <c r="E1062" s="171"/>
      <c r="F1062" s="172">
        <v>0</v>
      </c>
      <c r="G1062" s="172">
        <v>15500</v>
      </c>
      <c r="H1062" s="172">
        <f>+H1063</f>
        <v>0</v>
      </c>
      <c r="I1062" s="172">
        <f t="shared" si="17"/>
        <v>0</v>
      </c>
    </row>
    <row r="1063" spans="1:9" ht="24">
      <c r="A1063" s="156">
        <v>1053</v>
      </c>
      <c r="B1063" s="170" t="s">
        <v>698</v>
      </c>
      <c r="C1063" s="171" t="s">
        <v>356</v>
      </c>
      <c r="D1063" s="171" t="s">
        <v>1140</v>
      </c>
      <c r="E1063" s="171"/>
      <c r="F1063" s="172">
        <v>0</v>
      </c>
      <c r="G1063" s="172">
        <v>15500</v>
      </c>
      <c r="H1063" s="172">
        <f>+H1064</f>
        <v>0</v>
      </c>
      <c r="I1063" s="172">
        <f t="shared" si="17"/>
        <v>0</v>
      </c>
    </row>
    <row r="1064" spans="1:9" ht="12.75">
      <c r="A1064" s="156">
        <v>1054</v>
      </c>
      <c r="B1064" s="170" t="s">
        <v>699</v>
      </c>
      <c r="C1064" s="171" t="s">
        <v>356</v>
      </c>
      <c r="D1064" s="171" t="s">
        <v>1141</v>
      </c>
      <c r="E1064" s="171"/>
      <c r="F1064" s="172">
        <v>0</v>
      </c>
      <c r="G1064" s="172">
        <v>15500</v>
      </c>
      <c r="H1064" s="172">
        <f>+H1065</f>
        <v>0</v>
      </c>
      <c r="I1064" s="172">
        <f t="shared" si="17"/>
        <v>0</v>
      </c>
    </row>
    <row r="1065" spans="1:9" ht="12.75">
      <c r="A1065" s="156">
        <v>1055</v>
      </c>
      <c r="B1065" s="170" t="s">
        <v>537</v>
      </c>
      <c r="C1065" s="171" t="s">
        <v>356</v>
      </c>
      <c r="D1065" s="171" t="s">
        <v>1141</v>
      </c>
      <c r="E1065" s="171" t="s">
        <v>538</v>
      </c>
      <c r="F1065" s="172">
        <v>0</v>
      </c>
      <c r="G1065" s="172">
        <v>15500</v>
      </c>
      <c r="H1065" s="172">
        <f>+H1066</f>
        <v>0</v>
      </c>
      <c r="I1065" s="172">
        <f t="shared" si="17"/>
        <v>0</v>
      </c>
    </row>
    <row r="1066" spans="1:9" ht="12.75">
      <c r="A1066" s="156">
        <v>1056</v>
      </c>
      <c r="B1066" s="170" t="s">
        <v>543</v>
      </c>
      <c r="C1066" s="171" t="s">
        <v>356</v>
      </c>
      <c r="D1066" s="171" t="s">
        <v>1141</v>
      </c>
      <c r="E1066" s="171" t="s">
        <v>544</v>
      </c>
      <c r="F1066" s="172">
        <v>0</v>
      </c>
      <c r="G1066" s="172">
        <v>15500</v>
      </c>
      <c r="H1066" s="172">
        <v>0</v>
      </c>
      <c r="I1066" s="172">
        <f t="shared" si="17"/>
        <v>0</v>
      </c>
    </row>
    <row r="1067" spans="1:9" ht="12.75">
      <c r="A1067" s="156">
        <v>1057</v>
      </c>
      <c r="B1067" s="170" t="s">
        <v>439</v>
      </c>
      <c r="C1067" s="171" t="s">
        <v>440</v>
      </c>
      <c r="D1067" s="171"/>
      <c r="E1067" s="171"/>
      <c r="F1067" s="172">
        <v>500000</v>
      </c>
      <c r="G1067" s="172">
        <v>1064172.96</v>
      </c>
      <c r="H1067" s="172">
        <f>+H1068+H1070+H1072</f>
        <v>1064172.96</v>
      </c>
      <c r="I1067" s="172">
        <f t="shared" si="17"/>
        <v>100</v>
      </c>
    </row>
    <row r="1068" spans="1:9" ht="48">
      <c r="A1068" s="156">
        <v>1058</v>
      </c>
      <c r="B1068" s="170" t="s">
        <v>441</v>
      </c>
      <c r="C1068" s="171" t="s">
        <v>442</v>
      </c>
      <c r="D1068" s="171"/>
      <c r="E1068" s="171"/>
      <c r="F1068" s="172">
        <v>0</v>
      </c>
      <c r="G1068" s="172">
        <v>239438.91</v>
      </c>
      <c r="H1068" s="172">
        <f>+H1069</f>
        <v>239438.91</v>
      </c>
      <c r="I1068" s="172">
        <f t="shared" si="17"/>
        <v>100</v>
      </c>
    </row>
    <row r="1069" spans="1:9" ht="12.75">
      <c r="A1069" s="156">
        <v>1059</v>
      </c>
      <c r="B1069" s="170" t="s">
        <v>156</v>
      </c>
      <c r="C1069" s="171" t="s">
        <v>442</v>
      </c>
      <c r="D1069" s="171" t="s">
        <v>157</v>
      </c>
      <c r="E1069" s="171"/>
      <c r="F1069" s="172">
        <v>0</v>
      </c>
      <c r="G1069" s="172">
        <v>239438.91</v>
      </c>
      <c r="H1069" s="172">
        <v>239438.91</v>
      </c>
      <c r="I1069" s="172">
        <f t="shared" si="17"/>
        <v>100</v>
      </c>
    </row>
    <row r="1070" spans="1:9" ht="36">
      <c r="A1070" s="156">
        <v>1060</v>
      </c>
      <c r="B1070" s="170" t="s">
        <v>443</v>
      </c>
      <c r="C1070" s="171" t="s">
        <v>444</v>
      </c>
      <c r="D1070" s="171"/>
      <c r="E1070" s="171"/>
      <c r="F1070" s="172">
        <v>0</v>
      </c>
      <c r="G1070" s="172">
        <v>638503.78</v>
      </c>
      <c r="H1070" s="172">
        <f>+H1071</f>
        <v>638503.78</v>
      </c>
      <c r="I1070" s="172">
        <f t="shared" si="17"/>
        <v>100</v>
      </c>
    </row>
    <row r="1071" spans="1:9" ht="12.75">
      <c r="A1071" s="156">
        <v>1061</v>
      </c>
      <c r="B1071" s="170" t="s">
        <v>156</v>
      </c>
      <c r="C1071" s="171" t="s">
        <v>444</v>
      </c>
      <c r="D1071" s="171" t="s">
        <v>157</v>
      </c>
      <c r="E1071" s="171"/>
      <c r="F1071" s="172">
        <v>0</v>
      </c>
      <c r="G1071" s="172">
        <v>638503.78</v>
      </c>
      <c r="H1071" s="172">
        <v>638503.78</v>
      </c>
      <c r="I1071" s="172">
        <f t="shared" si="17"/>
        <v>100</v>
      </c>
    </row>
    <row r="1072" spans="1:9" ht="48">
      <c r="A1072" s="156">
        <v>1062</v>
      </c>
      <c r="B1072" s="170" t="s">
        <v>445</v>
      </c>
      <c r="C1072" s="171" t="s">
        <v>446</v>
      </c>
      <c r="D1072" s="171"/>
      <c r="E1072" s="171"/>
      <c r="F1072" s="172">
        <v>500000</v>
      </c>
      <c r="G1072" s="172">
        <v>186230.27</v>
      </c>
      <c r="H1072" s="172">
        <f>+H1073</f>
        <v>186230.27</v>
      </c>
      <c r="I1072" s="172">
        <f t="shared" si="17"/>
        <v>100</v>
      </c>
    </row>
    <row r="1073" spans="1:9" ht="12.75">
      <c r="A1073" s="156">
        <v>1063</v>
      </c>
      <c r="B1073" s="170" t="s">
        <v>156</v>
      </c>
      <c r="C1073" s="171" t="s">
        <v>446</v>
      </c>
      <c r="D1073" s="171" t="s">
        <v>157</v>
      </c>
      <c r="E1073" s="171"/>
      <c r="F1073" s="172">
        <v>500000</v>
      </c>
      <c r="G1073" s="172">
        <v>186230.27</v>
      </c>
      <c r="H1073" s="172">
        <v>186230.27</v>
      </c>
      <c r="I1073" s="172">
        <f aca="true" t="shared" si="18" ref="I1073:I1136">+H1073/G1073*100</f>
        <v>100</v>
      </c>
    </row>
    <row r="1074" spans="1:9" ht="48">
      <c r="A1074" s="156">
        <v>1064</v>
      </c>
      <c r="B1074" s="170" t="s">
        <v>658</v>
      </c>
      <c r="C1074" s="171" t="s">
        <v>659</v>
      </c>
      <c r="D1074" s="171"/>
      <c r="E1074" s="171"/>
      <c r="F1074" s="172">
        <v>250000</v>
      </c>
      <c r="G1074" s="172">
        <v>1992997.5</v>
      </c>
      <c r="H1074" s="172">
        <f>+H1075</f>
        <v>1992997.5</v>
      </c>
      <c r="I1074" s="172">
        <f t="shared" si="18"/>
        <v>100</v>
      </c>
    </row>
    <row r="1075" spans="1:9" ht="24">
      <c r="A1075" s="156">
        <v>1065</v>
      </c>
      <c r="B1075" s="170" t="s">
        <v>660</v>
      </c>
      <c r="C1075" s="171" t="s">
        <v>661</v>
      </c>
      <c r="D1075" s="171"/>
      <c r="E1075" s="171"/>
      <c r="F1075" s="172">
        <v>250000</v>
      </c>
      <c r="G1075" s="172">
        <v>1992997.5</v>
      </c>
      <c r="H1075" s="172">
        <f>+H1076+H1081+H1086+H1091+H1096</f>
        <v>1992997.5</v>
      </c>
      <c r="I1075" s="172">
        <f t="shared" si="18"/>
        <v>100</v>
      </c>
    </row>
    <row r="1076" spans="1:9" ht="48">
      <c r="A1076" s="156">
        <v>1066</v>
      </c>
      <c r="B1076" s="170" t="s">
        <v>662</v>
      </c>
      <c r="C1076" s="171" t="s">
        <v>663</v>
      </c>
      <c r="D1076" s="171"/>
      <c r="E1076" s="171"/>
      <c r="F1076" s="172">
        <v>0</v>
      </c>
      <c r="G1076" s="172">
        <v>1742997.5</v>
      </c>
      <c r="H1076" s="172">
        <f>+H1077</f>
        <v>1742997.5</v>
      </c>
      <c r="I1076" s="172">
        <f t="shared" si="18"/>
        <v>100</v>
      </c>
    </row>
    <row r="1077" spans="1:9" ht="12.75">
      <c r="A1077" s="156">
        <v>1067</v>
      </c>
      <c r="B1077" s="170" t="s">
        <v>606</v>
      </c>
      <c r="C1077" s="171" t="s">
        <v>663</v>
      </c>
      <c r="D1077" s="171" t="s">
        <v>1131</v>
      </c>
      <c r="E1077" s="171"/>
      <c r="F1077" s="172">
        <v>0</v>
      </c>
      <c r="G1077" s="172">
        <v>1742997.5</v>
      </c>
      <c r="H1077" s="172">
        <f>+H1078</f>
        <v>1742997.5</v>
      </c>
      <c r="I1077" s="172">
        <f t="shared" si="18"/>
        <v>100</v>
      </c>
    </row>
    <row r="1078" spans="1:9" ht="36">
      <c r="A1078" s="156">
        <v>1068</v>
      </c>
      <c r="B1078" s="170" t="s">
        <v>657</v>
      </c>
      <c r="C1078" s="171" t="s">
        <v>663</v>
      </c>
      <c r="D1078" s="171" t="s">
        <v>1132</v>
      </c>
      <c r="E1078" s="171"/>
      <c r="F1078" s="172">
        <v>0</v>
      </c>
      <c r="G1078" s="172">
        <v>1742997.5</v>
      </c>
      <c r="H1078" s="172">
        <f>+H1079</f>
        <v>1742997.5</v>
      </c>
      <c r="I1078" s="172">
        <f t="shared" si="18"/>
        <v>100</v>
      </c>
    </row>
    <row r="1079" spans="1:9" ht="12.75">
      <c r="A1079" s="156">
        <v>1069</v>
      </c>
      <c r="B1079" s="170" t="s">
        <v>517</v>
      </c>
      <c r="C1079" s="171" t="s">
        <v>663</v>
      </c>
      <c r="D1079" s="171" t="s">
        <v>1132</v>
      </c>
      <c r="E1079" s="171" t="s">
        <v>518</v>
      </c>
      <c r="F1079" s="172">
        <v>0</v>
      </c>
      <c r="G1079" s="172">
        <v>1742997.5</v>
      </c>
      <c r="H1079" s="172">
        <f>+H1080</f>
        <v>1742997.5</v>
      </c>
      <c r="I1079" s="172">
        <f t="shared" si="18"/>
        <v>100</v>
      </c>
    </row>
    <row r="1080" spans="1:9" ht="12.75">
      <c r="A1080" s="156">
        <v>1070</v>
      </c>
      <c r="B1080" s="170" t="s">
        <v>525</v>
      </c>
      <c r="C1080" s="171" t="s">
        <v>663</v>
      </c>
      <c r="D1080" s="171" t="s">
        <v>1132</v>
      </c>
      <c r="E1080" s="171" t="s">
        <v>526</v>
      </c>
      <c r="F1080" s="172">
        <v>0</v>
      </c>
      <c r="G1080" s="172">
        <v>1742997.5</v>
      </c>
      <c r="H1080" s="172">
        <v>1742997.5</v>
      </c>
      <c r="I1080" s="172">
        <f t="shared" si="18"/>
        <v>100</v>
      </c>
    </row>
    <row r="1081" spans="1:9" ht="72">
      <c r="A1081" s="156">
        <v>1071</v>
      </c>
      <c r="B1081" s="173" t="s">
        <v>664</v>
      </c>
      <c r="C1081" s="171" t="s">
        <v>665</v>
      </c>
      <c r="D1081" s="171"/>
      <c r="E1081" s="171"/>
      <c r="F1081" s="172">
        <v>100000</v>
      </c>
      <c r="G1081" s="172">
        <v>34875</v>
      </c>
      <c r="H1081" s="172">
        <f>+H1082</f>
        <v>34875</v>
      </c>
      <c r="I1081" s="172">
        <f t="shared" si="18"/>
        <v>100</v>
      </c>
    </row>
    <row r="1082" spans="1:9" ht="12.75">
      <c r="A1082" s="156">
        <v>1072</v>
      </c>
      <c r="B1082" s="170" t="s">
        <v>606</v>
      </c>
      <c r="C1082" s="171" t="s">
        <v>665</v>
      </c>
      <c r="D1082" s="171" t="s">
        <v>1131</v>
      </c>
      <c r="E1082" s="171"/>
      <c r="F1082" s="172">
        <v>100000</v>
      </c>
      <c r="G1082" s="172">
        <v>34875</v>
      </c>
      <c r="H1082" s="172">
        <f>+H1083</f>
        <v>34875</v>
      </c>
      <c r="I1082" s="172">
        <f t="shared" si="18"/>
        <v>100</v>
      </c>
    </row>
    <row r="1083" spans="1:9" ht="36">
      <c r="A1083" s="156">
        <v>1073</v>
      </c>
      <c r="B1083" s="170" t="s">
        <v>657</v>
      </c>
      <c r="C1083" s="171" t="s">
        <v>665</v>
      </c>
      <c r="D1083" s="171" t="s">
        <v>1132</v>
      </c>
      <c r="E1083" s="171"/>
      <c r="F1083" s="172">
        <v>100000</v>
      </c>
      <c r="G1083" s="172">
        <v>34875</v>
      </c>
      <c r="H1083" s="172">
        <f>+H1084</f>
        <v>34875</v>
      </c>
      <c r="I1083" s="172">
        <f t="shared" si="18"/>
        <v>100</v>
      </c>
    </row>
    <row r="1084" spans="1:9" ht="12.75">
      <c r="A1084" s="156">
        <v>1074</v>
      </c>
      <c r="B1084" s="170" t="s">
        <v>517</v>
      </c>
      <c r="C1084" s="171" t="s">
        <v>665</v>
      </c>
      <c r="D1084" s="171" t="s">
        <v>1132</v>
      </c>
      <c r="E1084" s="171" t="s">
        <v>518</v>
      </c>
      <c r="F1084" s="172">
        <v>100000</v>
      </c>
      <c r="G1084" s="172">
        <v>34875</v>
      </c>
      <c r="H1084" s="172">
        <f>+H1085</f>
        <v>34875</v>
      </c>
      <c r="I1084" s="172">
        <f t="shared" si="18"/>
        <v>100</v>
      </c>
    </row>
    <row r="1085" spans="1:9" ht="12.75">
      <c r="A1085" s="156">
        <v>1075</v>
      </c>
      <c r="B1085" s="170" t="s">
        <v>525</v>
      </c>
      <c r="C1085" s="171" t="s">
        <v>665</v>
      </c>
      <c r="D1085" s="171" t="s">
        <v>1132</v>
      </c>
      <c r="E1085" s="171" t="s">
        <v>526</v>
      </c>
      <c r="F1085" s="172">
        <v>100000</v>
      </c>
      <c r="G1085" s="172">
        <v>34875</v>
      </c>
      <c r="H1085" s="172">
        <v>34875</v>
      </c>
      <c r="I1085" s="172">
        <f t="shared" si="18"/>
        <v>100</v>
      </c>
    </row>
    <row r="1086" spans="1:9" ht="72">
      <c r="A1086" s="156">
        <v>1076</v>
      </c>
      <c r="B1086" s="173" t="s">
        <v>666</v>
      </c>
      <c r="C1086" s="171" t="s">
        <v>667</v>
      </c>
      <c r="D1086" s="171"/>
      <c r="E1086" s="171"/>
      <c r="F1086" s="172">
        <v>50000</v>
      </c>
      <c r="G1086" s="172">
        <v>42334.4</v>
      </c>
      <c r="H1086" s="172">
        <f>+H1087</f>
        <v>42334.4</v>
      </c>
      <c r="I1086" s="172">
        <f t="shared" si="18"/>
        <v>100</v>
      </c>
    </row>
    <row r="1087" spans="1:9" ht="12.75">
      <c r="A1087" s="156">
        <v>1077</v>
      </c>
      <c r="B1087" s="170" t="s">
        <v>606</v>
      </c>
      <c r="C1087" s="171" t="s">
        <v>667</v>
      </c>
      <c r="D1087" s="171" t="s">
        <v>1131</v>
      </c>
      <c r="E1087" s="171"/>
      <c r="F1087" s="172">
        <v>50000</v>
      </c>
      <c r="G1087" s="172">
        <v>42334.4</v>
      </c>
      <c r="H1087" s="172">
        <f>+H1088</f>
        <v>42334.4</v>
      </c>
      <c r="I1087" s="172">
        <f t="shared" si="18"/>
        <v>100</v>
      </c>
    </row>
    <row r="1088" spans="1:9" ht="36">
      <c r="A1088" s="156">
        <v>1078</v>
      </c>
      <c r="B1088" s="170" t="s">
        <v>657</v>
      </c>
      <c r="C1088" s="171" t="s">
        <v>667</v>
      </c>
      <c r="D1088" s="171" t="s">
        <v>1132</v>
      </c>
      <c r="E1088" s="171"/>
      <c r="F1088" s="172">
        <v>50000</v>
      </c>
      <c r="G1088" s="172">
        <v>42334.4</v>
      </c>
      <c r="H1088" s="172">
        <f>+H1089</f>
        <v>42334.4</v>
      </c>
      <c r="I1088" s="172">
        <f t="shared" si="18"/>
        <v>100</v>
      </c>
    </row>
    <row r="1089" spans="1:9" ht="12.75">
      <c r="A1089" s="156">
        <v>1079</v>
      </c>
      <c r="B1089" s="170" t="s">
        <v>517</v>
      </c>
      <c r="C1089" s="171" t="s">
        <v>667</v>
      </c>
      <c r="D1089" s="171" t="s">
        <v>1132</v>
      </c>
      <c r="E1089" s="171" t="s">
        <v>518</v>
      </c>
      <c r="F1089" s="172">
        <v>50000</v>
      </c>
      <c r="G1089" s="172">
        <v>42334.4</v>
      </c>
      <c r="H1089" s="172">
        <f>+H1090</f>
        <v>42334.4</v>
      </c>
      <c r="I1089" s="172">
        <f t="shared" si="18"/>
        <v>100</v>
      </c>
    </row>
    <row r="1090" spans="1:9" ht="12.75">
      <c r="A1090" s="156">
        <v>1080</v>
      </c>
      <c r="B1090" s="170" t="s">
        <v>525</v>
      </c>
      <c r="C1090" s="171" t="s">
        <v>667</v>
      </c>
      <c r="D1090" s="171" t="s">
        <v>1132</v>
      </c>
      <c r="E1090" s="171" t="s">
        <v>526</v>
      </c>
      <c r="F1090" s="172">
        <v>50000</v>
      </c>
      <c r="G1090" s="172">
        <v>42334.4</v>
      </c>
      <c r="H1090" s="172">
        <v>42334.4</v>
      </c>
      <c r="I1090" s="172">
        <f t="shared" si="18"/>
        <v>100</v>
      </c>
    </row>
    <row r="1091" spans="1:9" ht="60">
      <c r="A1091" s="156">
        <v>1081</v>
      </c>
      <c r="B1091" s="173" t="s">
        <v>668</v>
      </c>
      <c r="C1091" s="171" t="s">
        <v>669</v>
      </c>
      <c r="D1091" s="171"/>
      <c r="E1091" s="171"/>
      <c r="F1091" s="172">
        <v>50000</v>
      </c>
      <c r="G1091" s="172">
        <v>10000</v>
      </c>
      <c r="H1091" s="172">
        <f>+H1092</f>
        <v>10000</v>
      </c>
      <c r="I1091" s="172">
        <f t="shared" si="18"/>
        <v>100</v>
      </c>
    </row>
    <row r="1092" spans="1:9" ht="12.75">
      <c r="A1092" s="156">
        <v>1082</v>
      </c>
      <c r="B1092" s="170" t="s">
        <v>606</v>
      </c>
      <c r="C1092" s="171" t="s">
        <v>669</v>
      </c>
      <c r="D1092" s="171" t="s">
        <v>1131</v>
      </c>
      <c r="E1092" s="171"/>
      <c r="F1092" s="172">
        <v>50000</v>
      </c>
      <c r="G1092" s="172">
        <v>10000</v>
      </c>
      <c r="H1092" s="172">
        <f>+H1093</f>
        <v>10000</v>
      </c>
      <c r="I1092" s="172">
        <f t="shared" si="18"/>
        <v>100</v>
      </c>
    </row>
    <row r="1093" spans="1:9" ht="36">
      <c r="A1093" s="156">
        <v>1083</v>
      </c>
      <c r="B1093" s="170" t="s">
        <v>657</v>
      </c>
      <c r="C1093" s="171" t="s">
        <v>669</v>
      </c>
      <c r="D1093" s="171" t="s">
        <v>1132</v>
      </c>
      <c r="E1093" s="171"/>
      <c r="F1093" s="172">
        <v>50000</v>
      </c>
      <c r="G1093" s="172">
        <v>10000</v>
      </c>
      <c r="H1093" s="172">
        <f>+H1094</f>
        <v>10000</v>
      </c>
      <c r="I1093" s="172">
        <f t="shared" si="18"/>
        <v>100</v>
      </c>
    </row>
    <row r="1094" spans="1:9" ht="12.75">
      <c r="A1094" s="156">
        <v>1084</v>
      </c>
      <c r="B1094" s="170" t="s">
        <v>517</v>
      </c>
      <c r="C1094" s="171" t="s">
        <v>669</v>
      </c>
      <c r="D1094" s="171" t="s">
        <v>1132</v>
      </c>
      <c r="E1094" s="171" t="s">
        <v>518</v>
      </c>
      <c r="F1094" s="172">
        <v>50000</v>
      </c>
      <c r="G1094" s="172">
        <v>10000</v>
      </c>
      <c r="H1094" s="172">
        <f>+H1095</f>
        <v>10000</v>
      </c>
      <c r="I1094" s="172">
        <f t="shared" si="18"/>
        <v>100</v>
      </c>
    </row>
    <row r="1095" spans="1:9" ht="12.75">
      <c r="A1095" s="156">
        <v>1085</v>
      </c>
      <c r="B1095" s="170" t="s">
        <v>525</v>
      </c>
      <c r="C1095" s="171" t="s">
        <v>669</v>
      </c>
      <c r="D1095" s="171" t="s">
        <v>1132</v>
      </c>
      <c r="E1095" s="171" t="s">
        <v>526</v>
      </c>
      <c r="F1095" s="172">
        <v>50000</v>
      </c>
      <c r="G1095" s="172">
        <v>10000</v>
      </c>
      <c r="H1095" s="172">
        <v>10000</v>
      </c>
      <c r="I1095" s="172">
        <f t="shared" si="18"/>
        <v>100</v>
      </c>
    </row>
    <row r="1096" spans="1:9" ht="36">
      <c r="A1096" s="156">
        <v>1086</v>
      </c>
      <c r="B1096" s="170" t="s">
        <v>670</v>
      </c>
      <c r="C1096" s="171" t="s">
        <v>671</v>
      </c>
      <c r="D1096" s="171"/>
      <c r="E1096" s="171"/>
      <c r="F1096" s="172">
        <v>50000</v>
      </c>
      <c r="G1096" s="172">
        <v>162790.6</v>
      </c>
      <c r="H1096" s="172">
        <f>+H1097</f>
        <v>162790.6</v>
      </c>
      <c r="I1096" s="172">
        <f t="shared" si="18"/>
        <v>100</v>
      </c>
    </row>
    <row r="1097" spans="1:9" ht="12.75">
      <c r="A1097" s="156">
        <v>1087</v>
      </c>
      <c r="B1097" s="170" t="s">
        <v>606</v>
      </c>
      <c r="C1097" s="171" t="s">
        <v>671</v>
      </c>
      <c r="D1097" s="171" t="s">
        <v>1131</v>
      </c>
      <c r="E1097" s="171"/>
      <c r="F1097" s="172">
        <v>50000</v>
      </c>
      <c r="G1097" s="172">
        <v>162790.6</v>
      </c>
      <c r="H1097" s="172">
        <f>+H1098</f>
        <v>162790.6</v>
      </c>
      <c r="I1097" s="172">
        <f t="shared" si="18"/>
        <v>100</v>
      </c>
    </row>
    <row r="1098" spans="1:9" ht="36">
      <c r="A1098" s="156">
        <v>1088</v>
      </c>
      <c r="B1098" s="170" t="s">
        <v>657</v>
      </c>
      <c r="C1098" s="171" t="s">
        <v>671</v>
      </c>
      <c r="D1098" s="171" t="s">
        <v>1132</v>
      </c>
      <c r="E1098" s="171"/>
      <c r="F1098" s="172">
        <v>50000</v>
      </c>
      <c r="G1098" s="172">
        <v>162790.6</v>
      </c>
      <c r="H1098" s="172">
        <f>+H1099</f>
        <v>162790.6</v>
      </c>
      <c r="I1098" s="172">
        <f t="shared" si="18"/>
        <v>100</v>
      </c>
    </row>
    <row r="1099" spans="1:9" ht="12.75">
      <c r="A1099" s="156">
        <v>1089</v>
      </c>
      <c r="B1099" s="170" t="s">
        <v>517</v>
      </c>
      <c r="C1099" s="171" t="s">
        <v>671</v>
      </c>
      <c r="D1099" s="171" t="s">
        <v>1132</v>
      </c>
      <c r="E1099" s="171" t="s">
        <v>518</v>
      </c>
      <c r="F1099" s="172">
        <v>50000</v>
      </c>
      <c r="G1099" s="172">
        <v>162790.6</v>
      </c>
      <c r="H1099" s="172">
        <f>+H1100</f>
        <v>162790.6</v>
      </c>
      <c r="I1099" s="172">
        <f t="shared" si="18"/>
        <v>100</v>
      </c>
    </row>
    <row r="1100" spans="1:9" ht="12.75">
      <c r="A1100" s="156">
        <v>1090</v>
      </c>
      <c r="B1100" s="170" t="s">
        <v>525</v>
      </c>
      <c r="C1100" s="171" t="s">
        <v>671</v>
      </c>
      <c r="D1100" s="171" t="s">
        <v>1132</v>
      </c>
      <c r="E1100" s="171" t="s">
        <v>526</v>
      </c>
      <c r="F1100" s="172">
        <v>50000</v>
      </c>
      <c r="G1100" s="172">
        <v>162790.6</v>
      </c>
      <c r="H1100" s="172">
        <v>162790.6</v>
      </c>
      <c r="I1100" s="172">
        <f t="shared" si="18"/>
        <v>100</v>
      </c>
    </row>
    <row r="1101" spans="1:9" ht="36">
      <c r="A1101" s="156">
        <v>1091</v>
      </c>
      <c r="B1101" s="170" t="s">
        <v>651</v>
      </c>
      <c r="C1101" s="171" t="s">
        <v>652</v>
      </c>
      <c r="D1101" s="171"/>
      <c r="E1101" s="171"/>
      <c r="F1101" s="172">
        <v>23049459.43</v>
      </c>
      <c r="G1101" s="172">
        <v>56947108</v>
      </c>
      <c r="H1101" s="172">
        <f>+H1102+H1143</f>
        <v>56935141</v>
      </c>
      <c r="I1101" s="172">
        <f t="shared" si="18"/>
        <v>99.97898576342104</v>
      </c>
    </row>
    <row r="1102" spans="1:9" ht="24">
      <c r="A1102" s="156">
        <v>1092</v>
      </c>
      <c r="B1102" s="170" t="s">
        <v>11</v>
      </c>
      <c r="C1102" s="171" t="s">
        <v>12</v>
      </c>
      <c r="D1102" s="171"/>
      <c r="E1102" s="171"/>
      <c r="F1102" s="172">
        <v>3656170</v>
      </c>
      <c r="G1102" s="172">
        <v>37339997</v>
      </c>
      <c r="H1102" s="172">
        <f>+H1103+H1108+H1113+H1118+H1123+H1128+H1133+H1138</f>
        <v>37339997</v>
      </c>
      <c r="I1102" s="172">
        <f t="shared" si="18"/>
        <v>100</v>
      </c>
    </row>
    <row r="1103" spans="1:9" ht="48">
      <c r="A1103" s="156">
        <v>1093</v>
      </c>
      <c r="B1103" s="170" t="s">
        <v>13</v>
      </c>
      <c r="C1103" s="171" t="s">
        <v>14</v>
      </c>
      <c r="D1103" s="171"/>
      <c r="E1103" s="171"/>
      <c r="F1103" s="172">
        <v>0</v>
      </c>
      <c r="G1103" s="172">
        <v>17787200</v>
      </c>
      <c r="H1103" s="172">
        <f>+H1104</f>
        <v>17787200</v>
      </c>
      <c r="I1103" s="172">
        <f t="shared" si="18"/>
        <v>100</v>
      </c>
    </row>
    <row r="1104" spans="1:9" ht="24">
      <c r="A1104" s="156">
        <v>1094</v>
      </c>
      <c r="B1104" s="170" t="s">
        <v>600</v>
      </c>
      <c r="C1104" s="171" t="s">
        <v>14</v>
      </c>
      <c r="D1104" s="171" t="s">
        <v>601</v>
      </c>
      <c r="E1104" s="171"/>
      <c r="F1104" s="172">
        <v>0</v>
      </c>
      <c r="G1104" s="172">
        <v>17787200</v>
      </c>
      <c r="H1104" s="172">
        <f>+H1105</f>
        <v>17787200</v>
      </c>
      <c r="I1104" s="172">
        <f t="shared" si="18"/>
        <v>100</v>
      </c>
    </row>
    <row r="1105" spans="1:9" ht="24">
      <c r="A1105" s="156">
        <v>1095</v>
      </c>
      <c r="B1105" s="170" t="s">
        <v>602</v>
      </c>
      <c r="C1105" s="171" t="s">
        <v>14</v>
      </c>
      <c r="D1105" s="171" t="s">
        <v>603</v>
      </c>
      <c r="E1105" s="171"/>
      <c r="F1105" s="172">
        <v>0</v>
      </c>
      <c r="G1105" s="172">
        <v>17787200</v>
      </c>
      <c r="H1105" s="172">
        <f>+H1106</f>
        <v>17787200</v>
      </c>
      <c r="I1105" s="172">
        <f t="shared" si="18"/>
        <v>100</v>
      </c>
    </row>
    <row r="1106" spans="1:9" ht="12.75">
      <c r="A1106" s="156">
        <v>1096</v>
      </c>
      <c r="B1106" s="170" t="s">
        <v>517</v>
      </c>
      <c r="C1106" s="171" t="s">
        <v>14</v>
      </c>
      <c r="D1106" s="171" t="s">
        <v>603</v>
      </c>
      <c r="E1106" s="171" t="s">
        <v>518</v>
      </c>
      <c r="F1106" s="172">
        <v>0</v>
      </c>
      <c r="G1106" s="172">
        <v>17787200</v>
      </c>
      <c r="H1106" s="172">
        <f>+H1107</f>
        <v>17787200</v>
      </c>
      <c r="I1106" s="172">
        <f t="shared" si="18"/>
        <v>100</v>
      </c>
    </row>
    <row r="1107" spans="1:9" ht="12.75">
      <c r="A1107" s="156">
        <v>1097</v>
      </c>
      <c r="B1107" s="170" t="s">
        <v>523</v>
      </c>
      <c r="C1107" s="171" t="s">
        <v>14</v>
      </c>
      <c r="D1107" s="171" t="s">
        <v>603</v>
      </c>
      <c r="E1107" s="171" t="s">
        <v>524</v>
      </c>
      <c r="F1107" s="172">
        <v>0</v>
      </c>
      <c r="G1107" s="172">
        <v>17787200</v>
      </c>
      <c r="H1107" s="172">
        <v>17787200</v>
      </c>
      <c r="I1107" s="172">
        <f t="shared" si="18"/>
        <v>100</v>
      </c>
    </row>
    <row r="1108" spans="1:9" ht="48">
      <c r="A1108" s="156">
        <v>1098</v>
      </c>
      <c r="B1108" s="170" t="s">
        <v>15</v>
      </c>
      <c r="C1108" s="171" t="s">
        <v>16</v>
      </c>
      <c r="D1108" s="171"/>
      <c r="E1108" s="171"/>
      <c r="F1108" s="172">
        <v>0</v>
      </c>
      <c r="G1108" s="172">
        <v>11781400</v>
      </c>
      <c r="H1108" s="172">
        <f>+H1109</f>
        <v>11781400</v>
      </c>
      <c r="I1108" s="172">
        <f t="shared" si="18"/>
        <v>100</v>
      </c>
    </row>
    <row r="1109" spans="1:9" ht="24">
      <c r="A1109" s="156">
        <v>1099</v>
      </c>
      <c r="B1109" s="170" t="s">
        <v>600</v>
      </c>
      <c r="C1109" s="171" t="s">
        <v>16</v>
      </c>
      <c r="D1109" s="171" t="s">
        <v>601</v>
      </c>
      <c r="E1109" s="171"/>
      <c r="F1109" s="172">
        <v>0</v>
      </c>
      <c r="G1109" s="172">
        <v>11781400</v>
      </c>
      <c r="H1109" s="172">
        <f>+H1110</f>
        <v>11781400</v>
      </c>
      <c r="I1109" s="172">
        <f t="shared" si="18"/>
        <v>100</v>
      </c>
    </row>
    <row r="1110" spans="1:9" ht="24">
      <c r="A1110" s="156">
        <v>1100</v>
      </c>
      <c r="B1110" s="170" t="s">
        <v>602</v>
      </c>
      <c r="C1110" s="171" t="s">
        <v>16</v>
      </c>
      <c r="D1110" s="171" t="s">
        <v>603</v>
      </c>
      <c r="E1110" s="171"/>
      <c r="F1110" s="172">
        <v>0</v>
      </c>
      <c r="G1110" s="172">
        <v>11781400</v>
      </c>
      <c r="H1110" s="172">
        <f>+H1111</f>
        <v>11781400</v>
      </c>
      <c r="I1110" s="172">
        <f t="shared" si="18"/>
        <v>100</v>
      </c>
    </row>
    <row r="1111" spans="1:9" ht="12.75">
      <c r="A1111" s="156">
        <v>1101</v>
      </c>
      <c r="B1111" s="170" t="s">
        <v>517</v>
      </c>
      <c r="C1111" s="171" t="s">
        <v>16</v>
      </c>
      <c r="D1111" s="171" t="s">
        <v>603</v>
      </c>
      <c r="E1111" s="171" t="s">
        <v>518</v>
      </c>
      <c r="F1111" s="172">
        <v>0</v>
      </c>
      <c r="G1111" s="172">
        <v>11781400</v>
      </c>
      <c r="H1111" s="172">
        <f>+H1112</f>
        <v>11781400</v>
      </c>
      <c r="I1111" s="172">
        <f t="shared" si="18"/>
        <v>100</v>
      </c>
    </row>
    <row r="1112" spans="1:9" ht="12.75">
      <c r="A1112" s="156">
        <v>1102</v>
      </c>
      <c r="B1112" s="170" t="s">
        <v>523</v>
      </c>
      <c r="C1112" s="171" t="s">
        <v>16</v>
      </c>
      <c r="D1112" s="171" t="s">
        <v>603</v>
      </c>
      <c r="E1112" s="171" t="s">
        <v>524</v>
      </c>
      <c r="F1112" s="172">
        <v>0</v>
      </c>
      <c r="G1112" s="172">
        <v>11781400</v>
      </c>
      <c r="H1112" s="172">
        <v>11781400</v>
      </c>
      <c r="I1112" s="172">
        <f t="shared" si="18"/>
        <v>100</v>
      </c>
    </row>
    <row r="1113" spans="1:9" ht="60">
      <c r="A1113" s="156">
        <v>1103</v>
      </c>
      <c r="B1113" s="173" t="s">
        <v>17</v>
      </c>
      <c r="C1113" s="171" t="s">
        <v>18</v>
      </c>
      <c r="D1113" s="171"/>
      <c r="E1113" s="171"/>
      <c r="F1113" s="172">
        <v>2057000</v>
      </c>
      <c r="G1113" s="172">
        <v>2080000</v>
      </c>
      <c r="H1113" s="172">
        <f>+H1114</f>
        <v>2080000</v>
      </c>
      <c r="I1113" s="172">
        <f t="shared" si="18"/>
        <v>100</v>
      </c>
    </row>
    <row r="1114" spans="1:9" ht="24">
      <c r="A1114" s="156">
        <v>1104</v>
      </c>
      <c r="B1114" s="170" t="s">
        <v>600</v>
      </c>
      <c r="C1114" s="171" t="s">
        <v>18</v>
      </c>
      <c r="D1114" s="171" t="s">
        <v>601</v>
      </c>
      <c r="E1114" s="171"/>
      <c r="F1114" s="172">
        <v>2057000</v>
      </c>
      <c r="G1114" s="172">
        <v>2080000</v>
      </c>
      <c r="H1114" s="172">
        <f>+H1115</f>
        <v>2080000</v>
      </c>
      <c r="I1114" s="172">
        <f t="shared" si="18"/>
        <v>100</v>
      </c>
    </row>
    <row r="1115" spans="1:9" ht="24">
      <c r="A1115" s="156">
        <v>1105</v>
      </c>
      <c r="B1115" s="170" t="s">
        <v>602</v>
      </c>
      <c r="C1115" s="171" t="s">
        <v>18</v>
      </c>
      <c r="D1115" s="171" t="s">
        <v>603</v>
      </c>
      <c r="E1115" s="171"/>
      <c r="F1115" s="172">
        <v>2057000</v>
      </c>
      <c r="G1115" s="172">
        <v>2080000</v>
      </c>
      <c r="H1115" s="172">
        <f>+H1116</f>
        <v>2080000</v>
      </c>
      <c r="I1115" s="172">
        <f t="shared" si="18"/>
        <v>100</v>
      </c>
    </row>
    <row r="1116" spans="1:9" ht="12.75">
      <c r="A1116" s="156">
        <v>1106</v>
      </c>
      <c r="B1116" s="170" t="s">
        <v>517</v>
      </c>
      <c r="C1116" s="171" t="s">
        <v>18</v>
      </c>
      <c r="D1116" s="171" t="s">
        <v>603</v>
      </c>
      <c r="E1116" s="171" t="s">
        <v>518</v>
      </c>
      <c r="F1116" s="172">
        <v>2057000</v>
      </c>
      <c r="G1116" s="172">
        <v>2080000</v>
      </c>
      <c r="H1116" s="172">
        <f>+H1117</f>
        <v>2080000</v>
      </c>
      <c r="I1116" s="172">
        <f t="shared" si="18"/>
        <v>100</v>
      </c>
    </row>
    <row r="1117" spans="1:9" ht="12.75">
      <c r="A1117" s="156">
        <v>1107</v>
      </c>
      <c r="B1117" s="170" t="s">
        <v>523</v>
      </c>
      <c r="C1117" s="171" t="s">
        <v>18</v>
      </c>
      <c r="D1117" s="171" t="s">
        <v>603</v>
      </c>
      <c r="E1117" s="171" t="s">
        <v>524</v>
      </c>
      <c r="F1117" s="172">
        <v>2057000</v>
      </c>
      <c r="G1117" s="172">
        <v>2080000</v>
      </c>
      <c r="H1117" s="172">
        <v>2080000</v>
      </c>
      <c r="I1117" s="172">
        <f t="shared" si="18"/>
        <v>100</v>
      </c>
    </row>
    <row r="1118" spans="1:9" ht="36">
      <c r="A1118" s="156">
        <v>1108</v>
      </c>
      <c r="B1118" s="170" t="s">
        <v>19</v>
      </c>
      <c r="C1118" s="171" t="s">
        <v>20</v>
      </c>
      <c r="D1118" s="171"/>
      <c r="E1118" s="171"/>
      <c r="F1118" s="172">
        <v>0</v>
      </c>
      <c r="G1118" s="172">
        <v>4500000</v>
      </c>
      <c r="H1118" s="172">
        <f>+H1119</f>
        <v>4500000</v>
      </c>
      <c r="I1118" s="172">
        <f t="shared" si="18"/>
        <v>100</v>
      </c>
    </row>
    <row r="1119" spans="1:9" ht="24">
      <c r="A1119" s="156">
        <v>1109</v>
      </c>
      <c r="B1119" s="170" t="s">
        <v>600</v>
      </c>
      <c r="C1119" s="171" t="s">
        <v>20</v>
      </c>
      <c r="D1119" s="171" t="s">
        <v>601</v>
      </c>
      <c r="E1119" s="171"/>
      <c r="F1119" s="172">
        <v>0</v>
      </c>
      <c r="G1119" s="172">
        <v>4500000</v>
      </c>
      <c r="H1119" s="172">
        <f>+H1120</f>
        <v>4500000</v>
      </c>
      <c r="I1119" s="172">
        <f t="shared" si="18"/>
        <v>100</v>
      </c>
    </row>
    <row r="1120" spans="1:9" ht="24">
      <c r="A1120" s="156">
        <v>1110</v>
      </c>
      <c r="B1120" s="170" t="s">
        <v>602</v>
      </c>
      <c r="C1120" s="171" t="s">
        <v>20</v>
      </c>
      <c r="D1120" s="171" t="s">
        <v>603</v>
      </c>
      <c r="E1120" s="171"/>
      <c r="F1120" s="172">
        <v>0</v>
      </c>
      <c r="G1120" s="172">
        <v>4500000</v>
      </c>
      <c r="H1120" s="172">
        <f>+H1121</f>
        <v>4500000</v>
      </c>
      <c r="I1120" s="172">
        <f t="shared" si="18"/>
        <v>100</v>
      </c>
    </row>
    <row r="1121" spans="1:9" ht="12.75">
      <c r="A1121" s="156">
        <v>1111</v>
      </c>
      <c r="B1121" s="170" t="s">
        <v>517</v>
      </c>
      <c r="C1121" s="171" t="s">
        <v>20</v>
      </c>
      <c r="D1121" s="171" t="s">
        <v>603</v>
      </c>
      <c r="E1121" s="171" t="s">
        <v>518</v>
      </c>
      <c r="F1121" s="172">
        <v>0</v>
      </c>
      <c r="G1121" s="172">
        <v>4500000</v>
      </c>
      <c r="H1121" s="172">
        <f>+H1122</f>
        <v>4500000</v>
      </c>
      <c r="I1121" s="172">
        <f t="shared" si="18"/>
        <v>100</v>
      </c>
    </row>
    <row r="1122" spans="1:9" ht="12.75">
      <c r="A1122" s="156">
        <v>1112</v>
      </c>
      <c r="B1122" s="170" t="s">
        <v>523</v>
      </c>
      <c r="C1122" s="171" t="s">
        <v>20</v>
      </c>
      <c r="D1122" s="171" t="s">
        <v>603</v>
      </c>
      <c r="E1122" s="171" t="s">
        <v>524</v>
      </c>
      <c r="F1122" s="172">
        <v>0</v>
      </c>
      <c r="G1122" s="172">
        <v>4500000</v>
      </c>
      <c r="H1122" s="172">
        <v>4500000</v>
      </c>
      <c r="I1122" s="172">
        <f t="shared" si="18"/>
        <v>100</v>
      </c>
    </row>
    <row r="1123" spans="1:9" ht="24">
      <c r="A1123" s="156">
        <v>1113</v>
      </c>
      <c r="B1123" s="170" t="s">
        <v>21</v>
      </c>
      <c r="C1123" s="171" t="s">
        <v>22</v>
      </c>
      <c r="D1123" s="171"/>
      <c r="E1123" s="171"/>
      <c r="F1123" s="172">
        <v>0</v>
      </c>
      <c r="G1123" s="172">
        <v>64925</v>
      </c>
      <c r="H1123" s="172">
        <f>+H1124</f>
        <v>64925</v>
      </c>
      <c r="I1123" s="172">
        <f t="shared" si="18"/>
        <v>100</v>
      </c>
    </row>
    <row r="1124" spans="1:9" ht="24">
      <c r="A1124" s="156">
        <v>1114</v>
      </c>
      <c r="B1124" s="170" t="s">
        <v>600</v>
      </c>
      <c r="C1124" s="171" t="s">
        <v>22</v>
      </c>
      <c r="D1124" s="171" t="s">
        <v>601</v>
      </c>
      <c r="E1124" s="171"/>
      <c r="F1124" s="172">
        <v>0</v>
      </c>
      <c r="G1124" s="172">
        <v>64925</v>
      </c>
      <c r="H1124" s="172">
        <f>+H1125</f>
        <v>64925</v>
      </c>
      <c r="I1124" s="172">
        <f t="shared" si="18"/>
        <v>100</v>
      </c>
    </row>
    <row r="1125" spans="1:9" ht="24">
      <c r="A1125" s="156">
        <v>1115</v>
      </c>
      <c r="B1125" s="170" t="s">
        <v>602</v>
      </c>
      <c r="C1125" s="171" t="s">
        <v>22</v>
      </c>
      <c r="D1125" s="171" t="s">
        <v>603</v>
      </c>
      <c r="E1125" s="171"/>
      <c r="F1125" s="172">
        <v>0</v>
      </c>
      <c r="G1125" s="172">
        <v>64925</v>
      </c>
      <c r="H1125" s="172">
        <f>+H1126</f>
        <v>64925</v>
      </c>
      <c r="I1125" s="172">
        <f t="shared" si="18"/>
        <v>100</v>
      </c>
    </row>
    <row r="1126" spans="1:9" ht="12.75">
      <c r="A1126" s="156">
        <v>1116</v>
      </c>
      <c r="B1126" s="170" t="s">
        <v>517</v>
      </c>
      <c r="C1126" s="171" t="s">
        <v>22</v>
      </c>
      <c r="D1126" s="171" t="s">
        <v>603</v>
      </c>
      <c r="E1126" s="171" t="s">
        <v>518</v>
      </c>
      <c r="F1126" s="172">
        <v>0</v>
      </c>
      <c r="G1126" s="172">
        <v>64925</v>
      </c>
      <c r="H1126" s="172">
        <f>+H1127</f>
        <v>64925</v>
      </c>
      <c r="I1126" s="172">
        <f t="shared" si="18"/>
        <v>100</v>
      </c>
    </row>
    <row r="1127" spans="1:9" ht="12.75">
      <c r="A1127" s="156">
        <v>1117</v>
      </c>
      <c r="B1127" s="170" t="s">
        <v>523</v>
      </c>
      <c r="C1127" s="171" t="s">
        <v>22</v>
      </c>
      <c r="D1127" s="171" t="s">
        <v>603</v>
      </c>
      <c r="E1127" s="171" t="s">
        <v>524</v>
      </c>
      <c r="F1127" s="172">
        <v>0</v>
      </c>
      <c r="G1127" s="172">
        <v>64925</v>
      </c>
      <c r="H1127" s="172">
        <v>64925</v>
      </c>
      <c r="I1127" s="172">
        <f t="shared" si="18"/>
        <v>100</v>
      </c>
    </row>
    <row r="1128" spans="1:9" ht="48">
      <c r="A1128" s="156">
        <v>1118</v>
      </c>
      <c r="B1128" s="170" t="s">
        <v>23</v>
      </c>
      <c r="C1128" s="171" t="s">
        <v>24</v>
      </c>
      <c r="D1128" s="171"/>
      <c r="E1128" s="171"/>
      <c r="F1128" s="172">
        <v>18000</v>
      </c>
      <c r="G1128" s="172">
        <v>177872</v>
      </c>
      <c r="H1128" s="172">
        <f>+H1129</f>
        <v>177872</v>
      </c>
      <c r="I1128" s="172">
        <f t="shared" si="18"/>
        <v>100</v>
      </c>
    </row>
    <row r="1129" spans="1:9" ht="24">
      <c r="A1129" s="156">
        <v>1119</v>
      </c>
      <c r="B1129" s="170" t="s">
        <v>600</v>
      </c>
      <c r="C1129" s="171" t="s">
        <v>24</v>
      </c>
      <c r="D1129" s="171" t="s">
        <v>601</v>
      </c>
      <c r="E1129" s="171"/>
      <c r="F1129" s="172">
        <v>18000</v>
      </c>
      <c r="G1129" s="172">
        <v>177872</v>
      </c>
      <c r="H1129" s="172">
        <f>+H1130</f>
        <v>177872</v>
      </c>
      <c r="I1129" s="172">
        <f t="shared" si="18"/>
        <v>100</v>
      </c>
    </row>
    <row r="1130" spans="1:9" ht="24">
      <c r="A1130" s="156">
        <v>1120</v>
      </c>
      <c r="B1130" s="170" t="s">
        <v>602</v>
      </c>
      <c r="C1130" s="171" t="s">
        <v>24</v>
      </c>
      <c r="D1130" s="171" t="s">
        <v>603</v>
      </c>
      <c r="E1130" s="171"/>
      <c r="F1130" s="172">
        <v>18000</v>
      </c>
      <c r="G1130" s="172">
        <v>177872</v>
      </c>
      <c r="H1130" s="172">
        <f>+H1131</f>
        <v>177872</v>
      </c>
      <c r="I1130" s="172">
        <f t="shared" si="18"/>
        <v>100</v>
      </c>
    </row>
    <row r="1131" spans="1:9" ht="12.75">
      <c r="A1131" s="156">
        <v>1121</v>
      </c>
      <c r="B1131" s="170" t="s">
        <v>517</v>
      </c>
      <c r="C1131" s="171" t="s">
        <v>24</v>
      </c>
      <c r="D1131" s="171" t="s">
        <v>603</v>
      </c>
      <c r="E1131" s="171" t="s">
        <v>518</v>
      </c>
      <c r="F1131" s="172">
        <v>18000</v>
      </c>
      <c r="G1131" s="172">
        <v>177872</v>
      </c>
      <c r="H1131" s="172">
        <f>+H1132</f>
        <v>177872</v>
      </c>
      <c r="I1131" s="172">
        <f t="shared" si="18"/>
        <v>100</v>
      </c>
    </row>
    <row r="1132" spans="1:9" ht="12.75">
      <c r="A1132" s="156">
        <v>1122</v>
      </c>
      <c r="B1132" s="170" t="s">
        <v>523</v>
      </c>
      <c r="C1132" s="171" t="s">
        <v>24</v>
      </c>
      <c r="D1132" s="171" t="s">
        <v>603</v>
      </c>
      <c r="E1132" s="171" t="s">
        <v>524</v>
      </c>
      <c r="F1132" s="172">
        <v>18000</v>
      </c>
      <c r="G1132" s="172">
        <v>177872</v>
      </c>
      <c r="H1132" s="172">
        <v>177872</v>
      </c>
      <c r="I1132" s="172">
        <f t="shared" si="18"/>
        <v>100</v>
      </c>
    </row>
    <row r="1133" spans="1:9" ht="60">
      <c r="A1133" s="156">
        <v>1123</v>
      </c>
      <c r="B1133" s="173" t="s">
        <v>25</v>
      </c>
      <c r="C1133" s="171" t="s">
        <v>26</v>
      </c>
      <c r="D1133" s="171"/>
      <c r="E1133" s="171"/>
      <c r="F1133" s="172">
        <v>1307940</v>
      </c>
      <c r="G1133" s="172">
        <v>948600</v>
      </c>
      <c r="H1133" s="172">
        <f>+H1134</f>
        <v>948600</v>
      </c>
      <c r="I1133" s="172">
        <f t="shared" si="18"/>
        <v>100</v>
      </c>
    </row>
    <row r="1134" spans="1:9" ht="24">
      <c r="A1134" s="156">
        <v>1124</v>
      </c>
      <c r="B1134" s="170" t="s">
        <v>600</v>
      </c>
      <c r="C1134" s="171" t="s">
        <v>26</v>
      </c>
      <c r="D1134" s="171" t="s">
        <v>601</v>
      </c>
      <c r="E1134" s="171"/>
      <c r="F1134" s="172">
        <v>1307940</v>
      </c>
      <c r="G1134" s="172">
        <v>948600</v>
      </c>
      <c r="H1134" s="172">
        <f>+H1135</f>
        <v>948600</v>
      </c>
      <c r="I1134" s="172">
        <f t="shared" si="18"/>
        <v>100</v>
      </c>
    </row>
    <row r="1135" spans="1:9" ht="24">
      <c r="A1135" s="156">
        <v>1125</v>
      </c>
      <c r="B1135" s="170" t="s">
        <v>602</v>
      </c>
      <c r="C1135" s="171" t="s">
        <v>26</v>
      </c>
      <c r="D1135" s="171" t="s">
        <v>603</v>
      </c>
      <c r="E1135" s="171"/>
      <c r="F1135" s="172">
        <v>1307940</v>
      </c>
      <c r="G1135" s="172">
        <v>948600</v>
      </c>
      <c r="H1135" s="172">
        <f>+H1136</f>
        <v>948600</v>
      </c>
      <c r="I1135" s="172">
        <f t="shared" si="18"/>
        <v>100</v>
      </c>
    </row>
    <row r="1136" spans="1:9" ht="12.75">
      <c r="A1136" s="156">
        <v>1126</v>
      </c>
      <c r="B1136" s="170" t="s">
        <v>517</v>
      </c>
      <c r="C1136" s="171" t="s">
        <v>26</v>
      </c>
      <c r="D1136" s="171" t="s">
        <v>603</v>
      </c>
      <c r="E1136" s="171" t="s">
        <v>518</v>
      </c>
      <c r="F1136" s="172">
        <v>1307940</v>
      </c>
      <c r="G1136" s="172">
        <v>948600</v>
      </c>
      <c r="H1136" s="172">
        <f>+H1137</f>
        <v>948600</v>
      </c>
      <c r="I1136" s="172">
        <f t="shared" si="18"/>
        <v>100</v>
      </c>
    </row>
    <row r="1137" spans="1:9" ht="12.75">
      <c r="A1137" s="156">
        <v>1127</v>
      </c>
      <c r="B1137" s="170" t="s">
        <v>523</v>
      </c>
      <c r="C1137" s="171" t="s">
        <v>26</v>
      </c>
      <c r="D1137" s="171" t="s">
        <v>603</v>
      </c>
      <c r="E1137" s="171" t="s">
        <v>524</v>
      </c>
      <c r="F1137" s="172">
        <v>1307940</v>
      </c>
      <c r="G1137" s="172">
        <v>948600</v>
      </c>
      <c r="H1137" s="172">
        <v>948600</v>
      </c>
      <c r="I1137" s="172">
        <f aca="true" t="shared" si="19" ref="I1137:I1200">+H1137/G1137*100</f>
        <v>100</v>
      </c>
    </row>
    <row r="1138" spans="1:9" ht="60">
      <c r="A1138" s="156">
        <v>1128</v>
      </c>
      <c r="B1138" s="173" t="s">
        <v>27</v>
      </c>
      <c r="C1138" s="171" t="s">
        <v>28</v>
      </c>
      <c r="D1138" s="171"/>
      <c r="E1138" s="171"/>
      <c r="F1138" s="172">
        <v>273230</v>
      </c>
      <c r="G1138" s="172">
        <v>0</v>
      </c>
      <c r="H1138" s="172">
        <f>+H1139</f>
        <v>0</v>
      </c>
      <c r="I1138" s="172">
        <v>0</v>
      </c>
    </row>
    <row r="1139" spans="1:9" ht="24">
      <c r="A1139" s="156">
        <v>1129</v>
      </c>
      <c r="B1139" s="170" t="s">
        <v>600</v>
      </c>
      <c r="C1139" s="171" t="s">
        <v>28</v>
      </c>
      <c r="D1139" s="171" t="s">
        <v>601</v>
      </c>
      <c r="E1139" s="171"/>
      <c r="F1139" s="172">
        <v>273230</v>
      </c>
      <c r="G1139" s="172">
        <v>0</v>
      </c>
      <c r="H1139" s="172">
        <f>+H1140</f>
        <v>0</v>
      </c>
      <c r="I1139" s="172">
        <v>0</v>
      </c>
    </row>
    <row r="1140" spans="1:9" ht="24">
      <c r="A1140" s="156">
        <v>1130</v>
      </c>
      <c r="B1140" s="170" t="s">
        <v>602</v>
      </c>
      <c r="C1140" s="171" t="s">
        <v>28</v>
      </c>
      <c r="D1140" s="171" t="s">
        <v>603</v>
      </c>
      <c r="E1140" s="171"/>
      <c r="F1140" s="172">
        <v>273230</v>
      </c>
      <c r="G1140" s="172">
        <v>0</v>
      </c>
      <c r="H1140" s="172">
        <f>+H1141</f>
        <v>0</v>
      </c>
      <c r="I1140" s="172">
        <v>0</v>
      </c>
    </row>
    <row r="1141" spans="1:9" ht="12.75">
      <c r="A1141" s="156">
        <v>1131</v>
      </c>
      <c r="B1141" s="170" t="s">
        <v>517</v>
      </c>
      <c r="C1141" s="171" t="s">
        <v>28</v>
      </c>
      <c r="D1141" s="171" t="s">
        <v>603</v>
      </c>
      <c r="E1141" s="171" t="s">
        <v>518</v>
      </c>
      <c r="F1141" s="172">
        <v>273230</v>
      </c>
      <c r="G1141" s="172">
        <v>0</v>
      </c>
      <c r="H1141" s="172">
        <f>+H1142</f>
        <v>0</v>
      </c>
      <c r="I1141" s="172">
        <v>0</v>
      </c>
    </row>
    <row r="1142" spans="1:9" ht="12.75">
      <c r="A1142" s="156">
        <v>1132</v>
      </c>
      <c r="B1142" s="170" t="s">
        <v>523</v>
      </c>
      <c r="C1142" s="171" t="s">
        <v>28</v>
      </c>
      <c r="D1142" s="171" t="s">
        <v>603</v>
      </c>
      <c r="E1142" s="171" t="s">
        <v>524</v>
      </c>
      <c r="F1142" s="172">
        <v>273230</v>
      </c>
      <c r="G1142" s="172">
        <v>0</v>
      </c>
      <c r="H1142" s="172">
        <v>0</v>
      </c>
      <c r="I1142" s="172">
        <v>0</v>
      </c>
    </row>
    <row r="1143" spans="1:9" ht="12.75">
      <c r="A1143" s="156">
        <v>1133</v>
      </c>
      <c r="B1143" s="170" t="s">
        <v>653</v>
      </c>
      <c r="C1143" s="171" t="s">
        <v>654</v>
      </c>
      <c r="D1143" s="171"/>
      <c r="E1143" s="171"/>
      <c r="F1143" s="172">
        <v>19393289.43</v>
      </c>
      <c r="G1143" s="172">
        <v>19607111</v>
      </c>
      <c r="H1143" s="172">
        <f>+H1144+H1149+H1154+H1159+H1164</f>
        <v>19595144</v>
      </c>
      <c r="I1143" s="172">
        <f t="shared" si="19"/>
        <v>99.93896602105225</v>
      </c>
    </row>
    <row r="1144" spans="1:9" ht="36">
      <c r="A1144" s="156">
        <v>1134</v>
      </c>
      <c r="B1144" s="170" t="s">
        <v>29</v>
      </c>
      <c r="C1144" s="171" t="s">
        <v>30</v>
      </c>
      <c r="D1144" s="171"/>
      <c r="E1144" s="171"/>
      <c r="F1144" s="172">
        <v>0</v>
      </c>
      <c r="G1144" s="172">
        <v>232800</v>
      </c>
      <c r="H1144" s="172">
        <f>+H1145</f>
        <v>220833</v>
      </c>
      <c r="I1144" s="172">
        <f t="shared" si="19"/>
        <v>94.85953608247422</v>
      </c>
    </row>
    <row r="1145" spans="1:9" ht="24">
      <c r="A1145" s="156">
        <v>1135</v>
      </c>
      <c r="B1145" s="170" t="s">
        <v>600</v>
      </c>
      <c r="C1145" s="171" t="s">
        <v>30</v>
      </c>
      <c r="D1145" s="171" t="s">
        <v>601</v>
      </c>
      <c r="E1145" s="171"/>
      <c r="F1145" s="172">
        <v>0</v>
      </c>
      <c r="G1145" s="172">
        <v>232800</v>
      </c>
      <c r="H1145" s="172">
        <f>+H1146</f>
        <v>220833</v>
      </c>
      <c r="I1145" s="172">
        <f t="shared" si="19"/>
        <v>94.85953608247422</v>
      </c>
    </row>
    <row r="1146" spans="1:9" ht="24">
      <c r="A1146" s="156">
        <v>1136</v>
      </c>
      <c r="B1146" s="170" t="s">
        <v>602</v>
      </c>
      <c r="C1146" s="171" t="s">
        <v>30</v>
      </c>
      <c r="D1146" s="171" t="s">
        <v>603</v>
      </c>
      <c r="E1146" s="171"/>
      <c r="F1146" s="172">
        <v>0</v>
      </c>
      <c r="G1146" s="172">
        <v>232800</v>
      </c>
      <c r="H1146" s="172">
        <f>+H1147</f>
        <v>220833</v>
      </c>
      <c r="I1146" s="172">
        <f t="shared" si="19"/>
        <v>94.85953608247422</v>
      </c>
    </row>
    <row r="1147" spans="1:9" ht="12.75">
      <c r="A1147" s="156">
        <v>1137</v>
      </c>
      <c r="B1147" s="170" t="s">
        <v>517</v>
      </c>
      <c r="C1147" s="171" t="s">
        <v>30</v>
      </c>
      <c r="D1147" s="171" t="s">
        <v>603</v>
      </c>
      <c r="E1147" s="171" t="s">
        <v>518</v>
      </c>
      <c r="F1147" s="172">
        <v>0</v>
      </c>
      <c r="G1147" s="172">
        <v>232800</v>
      </c>
      <c r="H1147" s="172">
        <f>+H1148</f>
        <v>220833</v>
      </c>
      <c r="I1147" s="172">
        <f t="shared" si="19"/>
        <v>94.85953608247422</v>
      </c>
    </row>
    <row r="1148" spans="1:9" ht="12.75">
      <c r="A1148" s="156">
        <v>1138</v>
      </c>
      <c r="B1148" s="170" t="s">
        <v>523</v>
      </c>
      <c r="C1148" s="171" t="s">
        <v>30</v>
      </c>
      <c r="D1148" s="171" t="s">
        <v>603</v>
      </c>
      <c r="E1148" s="171" t="s">
        <v>524</v>
      </c>
      <c r="F1148" s="172">
        <v>0</v>
      </c>
      <c r="G1148" s="172">
        <v>232800</v>
      </c>
      <c r="H1148" s="172">
        <v>220833</v>
      </c>
      <c r="I1148" s="172">
        <f t="shared" si="19"/>
        <v>94.85953608247422</v>
      </c>
    </row>
    <row r="1149" spans="1:9" ht="48">
      <c r="A1149" s="156">
        <v>1139</v>
      </c>
      <c r="B1149" s="170" t="s">
        <v>31</v>
      </c>
      <c r="C1149" s="171" t="s">
        <v>32</v>
      </c>
      <c r="D1149" s="171"/>
      <c r="E1149" s="171"/>
      <c r="F1149" s="172">
        <v>2489889.43</v>
      </c>
      <c r="G1149" s="172">
        <v>322744</v>
      </c>
      <c r="H1149" s="172">
        <f>+H1150</f>
        <v>322744</v>
      </c>
      <c r="I1149" s="172">
        <f t="shared" si="19"/>
        <v>100</v>
      </c>
    </row>
    <row r="1150" spans="1:9" ht="24">
      <c r="A1150" s="156">
        <v>1140</v>
      </c>
      <c r="B1150" s="170" t="s">
        <v>600</v>
      </c>
      <c r="C1150" s="171" t="s">
        <v>32</v>
      </c>
      <c r="D1150" s="171" t="s">
        <v>601</v>
      </c>
      <c r="E1150" s="171"/>
      <c r="F1150" s="172">
        <v>2489889.43</v>
      </c>
      <c r="G1150" s="172">
        <v>322744</v>
      </c>
      <c r="H1150" s="172">
        <f>+H1151</f>
        <v>322744</v>
      </c>
      <c r="I1150" s="172">
        <f t="shared" si="19"/>
        <v>100</v>
      </c>
    </row>
    <row r="1151" spans="1:9" ht="24">
      <c r="A1151" s="156">
        <v>1141</v>
      </c>
      <c r="B1151" s="170" t="s">
        <v>602</v>
      </c>
      <c r="C1151" s="171" t="s">
        <v>32</v>
      </c>
      <c r="D1151" s="171" t="s">
        <v>603</v>
      </c>
      <c r="E1151" s="171"/>
      <c r="F1151" s="172">
        <v>2489889.43</v>
      </c>
      <c r="G1151" s="172">
        <v>322744</v>
      </c>
      <c r="H1151" s="172">
        <f>+H1152</f>
        <v>322744</v>
      </c>
      <c r="I1151" s="172">
        <f t="shared" si="19"/>
        <v>100</v>
      </c>
    </row>
    <row r="1152" spans="1:9" ht="12.75">
      <c r="A1152" s="156">
        <v>1142</v>
      </c>
      <c r="B1152" s="170" t="s">
        <v>517</v>
      </c>
      <c r="C1152" s="171" t="s">
        <v>32</v>
      </c>
      <c r="D1152" s="171" t="s">
        <v>603</v>
      </c>
      <c r="E1152" s="171" t="s">
        <v>518</v>
      </c>
      <c r="F1152" s="172">
        <v>2489889.43</v>
      </c>
      <c r="G1152" s="172">
        <v>322744</v>
      </c>
      <c r="H1152" s="172">
        <f>+H1153</f>
        <v>322744</v>
      </c>
      <c r="I1152" s="172">
        <f t="shared" si="19"/>
        <v>100</v>
      </c>
    </row>
    <row r="1153" spans="1:9" ht="12.75">
      <c r="A1153" s="156">
        <v>1143</v>
      </c>
      <c r="B1153" s="170" t="s">
        <v>523</v>
      </c>
      <c r="C1153" s="171" t="s">
        <v>32</v>
      </c>
      <c r="D1153" s="171" t="s">
        <v>603</v>
      </c>
      <c r="E1153" s="171" t="s">
        <v>524</v>
      </c>
      <c r="F1153" s="172">
        <v>2489889.43</v>
      </c>
      <c r="G1153" s="172">
        <v>322744</v>
      </c>
      <c r="H1153" s="172">
        <v>322744</v>
      </c>
      <c r="I1153" s="172">
        <f t="shared" si="19"/>
        <v>100</v>
      </c>
    </row>
    <row r="1154" spans="1:9" ht="48">
      <c r="A1154" s="156">
        <v>1144</v>
      </c>
      <c r="B1154" s="170" t="s">
        <v>655</v>
      </c>
      <c r="C1154" s="171" t="s">
        <v>656</v>
      </c>
      <c r="D1154" s="171"/>
      <c r="E1154" s="171"/>
      <c r="F1154" s="172">
        <v>16903400</v>
      </c>
      <c r="G1154" s="172">
        <v>16903400</v>
      </c>
      <c r="H1154" s="172">
        <f>+H1155</f>
        <v>16903400</v>
      </c>
      <c r="I1154" s="172">
        <f t="shared" si="19"/>
        <v>100</v>
      </c>
    </row>
    <row r="1155" spans="1:9" ht="12.75">
      <c r="A1155" s="156">
        <v>1145</v>
      </c>
      <c r="B1155" s="170" t="s">
        <v>606</v>
      </c>
      <c r="C1155" s="171" t="s">
        <v>656</v>
      </c>
      <c r="D1155" s="171" t="s">
        <v>1131</v>
      </c>
      <c r="E1155" s="171"/>
      <c r="F1155" s="172">
        <v>16903400</v>
      </c>
      <c r="G1155" s="172">
        <v>16903400</v>
      </c>
      <c r="H1155" s="172">
        <f>+H1156</f>
        <v>16903400</v>
      </c>
      <c r="I1155" s="172">
        <f t="shared" si="19"/>
        <v>100</v>
      </c>
    </row>
    <row r="1156" spans="1:9" ht="36">
      <c r="A1156" s="156">
        <v>1146</v>
      </c>
      <c r="B1156" s="170" t="s">
        <v>657</v>
      </c>
      <c r="C1156" s="171" t="s">
        <v>656</v>
      </c>
      <c r="D1156" s="171" t="s">
        <v>1132</v>
      </c>
      <c r="E1156" s="171"/>
      <c r="F1156" s="172">
        <v>16903400</v>
      </c>
      <c r="G1156" s="172">
        <v>16903400</v>
      </c>
      <c r="H1156" s="172">
        <f>+H1157</f>
        <v>16903400</v>
      </c>
      <c r="I1156" s="172">
        <f t="shared" si="19"/>
        <v>100</v>
      </c>
    </row>
    <row r="1157" spans="1:9" ht="12.75">
      <c r="A1157" s="156">
        <v>1147</v>
      </c>
      <c r="B1157" s="170" t="s">
        <v>517</v>
      </c>
      <c r="C1157" s="171" t="s">
        <v>656</v>
      </c>
      <c r="D1157" s="171" t="s">
        <v>1132</v>
      </c>
      <c r="E1157" s="171" t="s">
        <v>518</v>
      </c>
      <c r="F1157" s="172">
        <v>16903400</v>
      </c>
      <c r="G1157" s="172">
        <v>16903400</v>
      </c>
      <c r="H1157" s="172">
        <f>+H1158</f>
        <v>16903400</v>
      </c>
      <c r="I1157" s="172">
        <f t="shared" si="19"/>
        <v>100</v>
      </c>
    </row>
    <row r="1158" spans="1:9" ht="12.75">
      <c r="A1158" s="156">
        <v>1148</v>
      </c>
      <c r="B1158" s="170" t="s">
        <v>521</v>
      </c>
      <c r="C1158" s="171" t="s">
        <v>656</v>
      </c>
      <c r="D1158" s="171" t="s">
        <v>1132</v>
      </c>
      <c r="E1158" s="171" t="s">
        <v>522</v>
      </c>
      <c r="F1158" s="172">
        <v>16903400</v>
      </c>
      <c r="G1158" s="172">
        <v>16903400</v>
      </c>
      <c r="H1158" s="172">
        <v>16903400</v>
      </c>
      <c r="I1158" s="172">
        <f t="shared" si="19"/>
        <v>100</v>
      </c>
    </row>
    <row r="1159" spans="1:9" ht="24">
      <c r="A1159" s="156">
        <v>1149</v>
      </c>
      <c r="B1159" s="170" t="s">
        <v>33</v>
      </c>
      <c r="C1159" s="171" t="s">
        <v>34</v>
      </c>
      <c r="D1159" s="171"/>
      <c r="E1159" s="171"/>
      <c r="F1159" s="172">
        <v>0</v>
      </c>
      <c r="G1159" s="172">
        <v>2104000</v>
      </c>
      <c r="H1159" s="172">
        <f>+H1160</f>
        <v>2104000</v>
      </c>
      <c r="I1159" s="172">
        <f t="shared" si="19"/>
        <v>100</v>
      </c>
    </row>
    <row r="1160" spans="1:9" ht="24">
      <c r="A1160" s="156">
        <v>1150</v>
      </c>
      <c r="B1160" s="170" t="s">
        <v>432</v>
      </c>
      <c r="C1160" s="171" t="s">
        <v>34</v>
      </c>
      <c r="D1160" s="171" t="s">
        <v>433</v>
      </c>
      <c r="E1160" s="171"/>
      <c r="F1160" s="172">
        <v>0</v>
      </c>
      <c r="G1160" s="172">
        <v>2104000</v>
      </c>
      <c r="H1160" s="172">
        <f>+H1161</f>
        <v>2104000</v>
      </c>
      <c r="I1160" s="172">
        <f t="shared" si="19"/>
        <v>100</v>
      </c>
    </row>
    <row r="1161" spans="1:9" ht="12.75">
      <c r="A1161" s="156">
        <v>1151</v>
      </c>
      <c r="B1161" s="170" t="s">
        <v>434</v>
      </c>
      <c r="C1161" s="171" t="s">
        <v>34</v>
      </c>
      <c r="D1161" s="171" t="s">
        <v>892</v>
      </c>
      <c r="E1161" s="171"/>
      <c r="F1161" s="172">
        <v>0</v>
      </c>
      <c r="G1161" s="172">
        <v>2104000</v>
      </c>
      <c r="H1161" s="172">
        <f>+H1162</f>
        <v>2104000</v>
      </c>
      <c r="I1161" s="172">
        <f t="shared" si="19"/>
        <v>100</v>
      </c>
    </row>
    <row r="1162" spans="1:9" ht="12.75">
      <c r="A1162" s="156">
        <v>1152</v>
      </c>
      <c r="B1162" s="170" t="s">
        <v>517</v>
      </c>
      <c r="C1162" s="171" t="s">
        <v>34</v>
      </c>
      <c r="D1162" s="171" t="s">
        <v>892</v>
      </c>
      <c r="E1162" s="171" t="s">
        <v>518</v>
      </c>
      <c r="F1162" s="172">
        <v>0</v>
      </c>
      <c r="G1162" s="172">
        <v>2104000</v>
      </c>
      <c r="H1162" s="172">
        <f>+H1163</f>
        <v>2104000</v>
      </c>
      <c r="I1162" s="172">
        <f t="shared" si="19"/>
        <v>100</v>
      </c>
    </row>
    <row r="1163" spans="1:9" ht="12.75">
      <c r="A1163" s="156">
        <v>1153</v>
      </c>
      <c r="B1163" s="170" t="s">
        <v>523</v>
      </c>
      <c r="C1163" s="171" t="s">
        <v>34</v>
      </c>
      <c r="D1163" s="171" t="s">
        <v>892</v>
      </c>
      <c r="E1163" s="171" t="s">
        <v>524</v>
      </c>
      <c r="F1163" s="172">
        <v>0</v>
      </c>
      <c r="G1163" s="172">
        <v>2104000</v>
      </c>
      <c r="H1163" s="172">
        <v>2104000</v>
      </c>
      <c r="I1163" s="172">
        <f t="shared" si="19"/>
        <v>100</v>
      </c>
    </row>
    <row r="1164" spans="1:9" ht="48">
      <c r="A1164" s="156">
        <v>1154</v>
      </c>
      <c r="B1164" s="170" t="s">
        <v>35</v>
      </c>
      <c r="C1164" s="171" t="s">
        <v>36</v>
      </c>
      <c r="D1164" s="171"/>
      <c r="E1164" s="171"/>
      <c r="F1164" s="172">
        <v>0</v>
      </c>
      <c r="G1164" s="172">
        <v>44167</v>
      </c>
      <c r="H1164" s="172">
        <f>+H1165</f>
        <v>44167</v>
      </c>
      <c r="I1164" s="172">
        <f t="shared" si="19"/>
        <v>100</v>
      </c>
    </row>
    <row r="1165" spans="1:9" ht="24">
      <c r="A1165" s="156">
        <v>1155</v>
      </c>
      <c r="B1165" s="170" t="s">
        <v>600</v>
      </c>
      <c r="C1165" s="171" t="s">
        <v>36</v>
      </c>
      <c r="D1165" s="171" t="s">
        <v>601</v>
      </c>
      <c r="E1165" s="171"/>
      <c r="F1165" s="172">
        <v>0</v>
      </c>
      <c r="G1165" s="172">
        <v>44167</v>
      </c>
      <c r="H1165" s="172">
        <f>+H1166</f>
        <v>44167</v>
      </c>
      <c r="I1165" s="172">
        <f t="shared" si="19"/>
        <v>100</v>
      </c>
    </row>
    <row r="1166" spans="1:9" ht="24">
      <c r="A1166" s="156">
        <v>1156</v>
      </c>
      <c r="B1166" s="170" t="s">
        <v>602</v>
      </c>
      <c r="C1166" s="171" t="s">
        <v>36</v>
      </c>
      <c r="D1166" s="171" t="s">
        <v>603</v>
      </c>
      <c r="E1166" s="171"/>
      <c r="F1166" s="172">
        <v>0</v>
      </c>
      <c r="G1166" s="172">
        <v>44167</v>
      </c>
      <c r="H1166" s="172">
        <f>+H1167</f>
        <v>44167</v>
      </c>
      <c r="I1166" s="172">
        <f t="shared" si="19"/>
        <v>100</v>
      </c>
    </row>
    <row r="1167" spans="1:9" ht="12.75">
      <c r="A1167" s="156">
        <v>1157</v>
      </c>
      <c r="B1167" s="170" t="s">
        <v>517</v>
      </c>
      <c r="C1167" s="171" t="s">
        <v>36</v>
      </c>
      <c r="D1167" s="171" t="s">
        <v>603</v>
      </c>
      <c r="E1167" s="171" t="s">
        <v>518</v>
      </c>
      <c r="F1167" s="172">
        <v>0</v>
      </c>
      <c r="G1167" s="172">
        <v>44167</v>
      </c>
      <c r="H1167" s="172">
        <f>+H1168</f>
        <v>44167</v>
      </c>
      <c r="I1167" s="172">
        <f t="shared" si="19"/>
        <v>100</v>
      </c>
    </row>
    <row r="1168" spans="1:9" ht="12.75">
      <c r="A1168" s="156">
        <v>1158</v>
      </c>
      <c r="B1168" s="170" t="s">
        <v>523</v>
      </c>
      <c r="C1168" s="171" t="s">
        <v>36</v>
      </c>
      <c r="D1168" s="171" t="s">
        <v>603</v>
      </c>
      <c r="E1168" s="171" t="s">
        <v>524</v>
      </c>
      <c r="F1168" s="172">
        <v>0</v>
      </c>
      <c r="G1168" s="172">
        <v>44167</v>
      </c>
      <c r="H1168" s="172">
        <v>44167</v>
      </c>
      <c r="I1168" s="172">
        <f t="shared" si="19"/>
        <v>100</v>
      </c>
    </row>
    <row r="1169" spans="1:9" ht="36">
      <c r="A1169" s="156">
        <v>1159</v>
      </c>
      <c r="B1169" s="170" t="s">
        <v>410</v>
      </c>
      <c r="C1169" s="171" t="s">
        <v>411</v>
      </c>
      <c r="D1169" s="171"/>
      <c r="E1169" s="171"/>
      <c r="F1169" s="172">
        <v>5401900</v>
      </c>
      <c r="G1169" s="172">
        <v>6161119.07</v>
      </c>
      <c r="H1169" s="172">
        <f>+H1170+H1181+H1195</f>
        <v>6104717.51</v>
      </c>
      <c r="I1169" s="172">
        <f t="shared" si="19"/>
        <v>99.08455656579284</v>
      </c>
    </row>
    <row r="1170" spans="1:9" ht="12.75">
      <c r="A1170" s="156">
        <v>1160</v>
      </c>
      <c r="B1170" s="170" t="s">
        <v>412</v>
      </c>
      <c r="C1170" s="171" t="s">
        <v>413</v>
      </c>
      <c r="D1170" s="171"/>
      <c r="E1170" s="171"/>
      <c r="F1170" s="172">
        <v>700000</v>
      </c>
      <c r="G1170" s="172">
        <v>1013509</v>
      </c>
      <c r="H1170" s="172">
        <f>+H1171+H1176</f>
        <v>1013509</v>
      </c>
      <c r="I1170" s="172">
        <f t="shared" si="19"/>
        <v>100</v>
      </c>
    </row>
    <row r="1171" spans="1:9" ht="24">
      <c r="A1171" s="156">
        <v>1161</v>
      </c>
      <c r="B1171" s="170" t="s">
        <v>424</v>
      </c>
      <c r="C1171" s="171" t="s">
        <v>425</v>
      </c>
      <c r="D1171" s="171"/>
      <c r="E1171" s="171"/>
      <c r="F1171" s="172">
        <v>600000</v>
      </c>
      <c r="G1171" s="172">
        <v>381028.39</v>
      </c>
      <c r="H1171" s="172">
        <f>+H1172</f>
        <v>381028.39</v>
      </c>
      <c r="I1171" s="172">
        <f t="shared" si="19"/>
        <v>100</v>
      </c>
    </row>
    <row r="1172" spans="1:9" ht="24">
      <c r="A1172" s="156">
        <v>1162</v>
      </c>
      <c r="B1172" s="170" t="s">
        <v>600</v>
      </c>
      <c r="C1172" s="171" t="s">
        <v>425</v>
      </c>
      <c r="D1172" s="171" t="s">
        <v>601</v>
      </c>
      <c r="E1172" s="171"/>
      <c r="F1172" s="172">
        <v>600000</v>
      </c>
      <c r="G1172" s="172">
        <v>381028.39</v>
      </c>
      <c r="H1172" s="172">
        <f>+H1173</f>
        <v>381028.39</v>
      </c>
      <c r="I1172" s="172">
        <f t="shared" si="19"/>
        <v>100</v>
      </c>
    </row>
    <row r="1173" spans="1:9" ht="24">
      <c r="A1173" s="156">
        <v>1163</v>
      </c>
      <c r="B1173" s="170" t="s">
        <v>602</v>
      </c>
      <c r="C1173" s="171" t="s">
        <v>425</v>
      </c>
      <c r="D1173" s="171" t="s">
        <v>603</v>
      </c>
      <c r="E1173" s="171"/>
      <c r="F1173" s="172">
        <v>600000</v>
      </c>
      <c r="G1173" s="172">
        <v>381028.39</v>
      </c>
      <c r="H1173" s="172">
        <f>+H1174</f>
        <v>381028.39</v>
      </c>
      <c r="I1173" s="172">
        <f t="shared" si="19"/>
        <v>100</v>
      </c>
    </row>
    <row r="1174" spans="1:9" ht="12.75">
      <c r="A1174" s="156">
        <v>1164</v>
      </c>
      <c r="B1174" s="170" t="s">
        <v>517</v>
      </c>
      <c r="C1174" s="171" t="s">
        <v>425</v>
      </c>
      <c r="D1174" s="171" t="s">
        <v>603</v>
      </c>
      <c r="E1174" s="171" t="s">
        <v>518</v>
      </c>
      <c r="F1174" s="172">
        <v>600000</v>
      </c>
      <c r="G1174" s="172">
        <v>381028.39</v>
      </c>
      <c r="H1174" s="172">
        <f>+H1175</f>
        <v>381028.39</v>
      </c>
      <c r="I1174" s="172">
        <f t="shared" si="19"/>
        <v>100</v>
      </c>
    </row>
    <row r="1175" spans="1:9" ht="12.75">
      <c r="A1175" s="156">
        <v>1165</v>
      </c>
      <c r="B1175" s="170" t="s">
        <v>525</v>
      </c>
      <c r="C1175" s="171" t="s">
        <v>425</v>
      </c>
      <c r="D1175" s="171" t="s">
        <v>603</v>
      </c>
      <c r="E1175" s="171" t="s">
        <v>526</v>
      </c>
      <c r="F1175" s="172">
        <v>600000</v>
      </c>
      <c r="G1175" s="172">
        <v>381028.39</v>
      </c>
      <c r="H1175" s="172">
        <v>381028.39</v>
      </c>
      <c r="I1175" s="172">
        <f t="shared" si="19"/>
        <v>100</v>
      </c>
    </row>
    <row r="1176" spans="1:9" ht="36">
      <c r="A1176" s="156">
        <v>1166</v>
      </c>
      <c r="B1176" s="170" t="s">
        <v>414</v>
      </c>
      <c r="C1176" s="171" t="s">
        <v>415</v>
      </c>
      <c r="D1176" s="171"/>
      <c r="E1176" s="171"/>
      <c r="F1176" s="172">
        <v>100000</v>
      </c>
      <c r="G1176" s="172">
        <v>632480.61</v>
      </c>
      <c r="H1176" s="172">
        <f>+H1177</f>
        <v>632480.61</v>
      </c>
      <c r="I1176" s="172">
        <f t="shared" si="19"/>
        <v>100</v>
      </c>
    </row>
    <row r="1177" spans="1:9" ht="24">
      <c r="A1177" s="156">
        <v>1167</v>
      </c>
      <c r="B1177" s="170" t="s">
        <v>600</v>
      </c>
      <c r="C1177" s="171" t="s">
        <v>415</v>
      </c>
      <c r="D1177" s="171" t="s">
        <v>601</v>
      </c>
      <c r="E1177" s="171"/>
      <c r="F1177" s="172">
        <v>100000</v>
      </c>
      <c r="G1177" s="172">
        <v>632480.61</v>
      </c>
      <c r="H1177" s="172">
        <f>+H1178</f>
        <v>632480.61</v>
      </c>
      <c r="I1177" s="172">
        <f t="shared" si="19"/>
        <v>100</v>
      </c>
    </row>
    <row r="1178" spans="1:9" ht="24">
      <c r="A1178" s="156">
        <v>1168</v>
      </c>
      <c r="B1178" s="170" t="s">
        <v>602</v>
      </c>
      <c r="C1178" s="171" t="s">
        <v>415</v>
      </c>
      <c r="D1178" s="171" t="s">
        <v>603</v>
      </c>
      <c r="E1178" s="171"/>
      <c r="F1178" s="172">
        <v>100000</v>
      </c>
      <c r="G1178" s="172">
        <v>632480.61</v>
      </c>
      <c r="H1178" s="172">
        <f>+H1179</f>
        <v>632480.61</v>
      </c>
      <c r="I1178" s="172">
        <f t="shared" si="19"/>
        <v>100</v>
      </c>
    </row>
    <row r="1179" spans="1:9" ht="12.75">
      <c r="A1179" s="156">
        <v>1169</v>
      </c>
      <c r="B1179" s="170" t="s">
        <v>492</v>
      </c>
      <c r="C1179" s="171" t="s">
        <v>415</v>
      </c>
      <c r="D1179" s="171" t="s">
        <v>603</v>
      </c>
      <c r="E1179" s="171" t="s">
        <v>493</v>
      </c>
      <c r="F1179" s="172">
        <v>100000</v>
      </c>
      <c r="G1179" s="172">
        <v>632480.61</v>
      </c>
      <c r="H1179" s="172">
        <f>+H1180</f>
        <v>632480.61</v>
      </c>
      <c r="I1179" s="172">
        <f t="shared" si="19"/>
        <v>100</v>
      </c>
    </row>
    <row r="1180" spans="1:9" ht="12.75">
      <c r="A1180" s="156">
        <v>1170</v>
      </c>
      <c r="B1180" s="170" t="s">
        <v>505</v>
      </c>
      <c r="C1180" s="171" t="s">
        <v>415</v>
      </c>
      <c r="D1180" s="171" t="s">
        <v>603</v>
      </c>
      <c r="E1180" s="171" t="s">
        <v>506</v>
      </c>
      <c r="F1180" s="172">
        <v>100000</v>
      </c>
      <c r="G1180" s="172">
        <v>632480.61</v>
      </c>
      <c r="H1180" s="172">
        <v>632480.61</v>
      </c>
      <c r="I1180" s="172">
        <f t="shared" si="19"/>
        <v>100</v>
      </c>
    </row>
    <row r="1181" spans="1:9" ht="24">
      <c r="A1181" s="156">
        <v>1171</v>
      </c>
      <c r="B1181" s="170" t="s">
        <v>416</v>
      </c>
      <c r="C1181" s="171" t="s">
        <v>417</v>
      </c>
      <c r="D1181" s="171"/>
      <c r="E1181" s="171"/>
      <c r="F1181" s="172">
        <v>4701900</v>
      </c>
      <c r="G1181" s="172">
        <v>4892167.08</v>
      </c>
      <c r="H1181" s="172">
        <f>+H1182</f>
        <v>4854137.149999999</v>
      </c>
      <c r="I1181" s="172">
        <f t="shared" si="19"/>
        <v>99.22263632091648</v>
      </c>
    </row>
    <row r="1182" spans="1:9" ht="36">
      <c r="A1182" s="156">
        <v>1172</v>
      </c>
      <c r="B1182" s="170" t="s">
        <v>418</v>
      </c>
      <c r="C1182" s="171" t="s">
        <v>419</v>
      </c>
      <c r="D1182" s="171"/>
      <c r="E1182" s="171"/>
      <c r="F1182" s="172">
        <v>4701900</v>
      </c>
      <c r="G1182" s="172">
        <v>4892167.08</v>
      </c>
      <c r="H1182" s="172">
        <f>+H1183+H1187+H1191</f>
        <v>4854137.149999999</v>
      </c>
      <c r="I1182" s="172">
        <f t="shared" si="19"/>
        <v>99.22263632091648</v>
      </c>
    </row>
    <row r="1183" spans="1:9" ht="48">
      <c r="A1183" s="156">
        <v>1173</v>
      </c>
      <c r="B1183" s="170" t="s">
        <v>593</v>
      </c>
      <c r="C1183" s="171" t="s">
        <v>419</v>
      </c>
      <c r="D1183" s="171" t="s">
        <v>1174</v>
      </c>
      <c r="E1183" s="171"/>
      <c r="F1183" s="172">
        <v>3698550</v>
      </c>
      <c r="G1183" s="172">
        <v>3553730</v>
      </c>
      <c r="H1183" s="172">
        <f>++H1184</f>
        <v>3553730</v>
      </c>
      <c r="I1183" s="172">
        <f t="shared" si="19"/>
        <v>100</v>
      </c>
    </row>
    <row r="1184" spans="1:9" ht="24">
      <c r="A1184" s="156">
        <v>1174</v>
      </c>
      <c r="B1184" s="170" t="s">
        <v>594</v>
      </c>
      <c r="C1184" s="171" t="s">
        <v>419</v>
      </c>
      <c r="D1184" s="171" t="s">
        <v>854</v>
      </c>
      <c r="E1184" s="171"/>
      <c r="F1184" s="172">
        <v>3698550</v>
      </c>
      <c r="G1184" s="172">
        <v>3553730</v>
      </c>
      <c r="H1184" s="172">
        <f>+H1185</f>
        <v>3553730</v>
      </c>
      <c r="I1184" s="172">
        <f t="shared" si="19"/>
        <v>100</v>
      </c>
    </row>
    <row r="1185" spans="1:9" ht="12.75">
      <c r="A1185" s="156">
        <v>1175</v>
      </c>
      <c r="B1185" s="170" t="s">
        <v>492</v>
      </c>
      <c r="C1185" s="171" t="s">
        <v>419</v>
      </c>
      <c r="D1185" s="171" t="s">
        <v>854</v>
      </c>
      <c r="E1185" s="171" t="s">
        <v>493</v>
      </c>
      <c r="F1185" s="172">
        <v>3698550</v>
      </c>
      <c r="G1185" s="172">
        <v>3553730</v>
      </c>
      <c r="H1185" s="172">
        <f>+H1186</f>
        <v>3553730</v>
      </c>
      <c r="I1185" s="172">
        <f t="shared" si="19"/>
        <v>100</v>
      </c>
    </row>
    <row r="1186" spans="1:9" ht="12.75">
      <c r="A1186" s="156">
        <v>1176</v>
      </c>
      <c r="B1186" s="170" t="s">
        <v>505</v>
      </c>
      <c r="C1186" s="171" t="s">
        <v>419</v>
      </c>
      <c r="D1186" s="171" t="s">
        <v>854</v>
      </c>
      <c r="E1186" s="171" t="s">
        <v>506</v>
      </c>
      <c r="F1186" s="172">
        <v>3698550</v>
      </c>
      <c r="G1186" s="172">
        <v>3553730</v>
      </c>
      <c r="H1186" s="172">
        <v>3553730</v>
      </c>
      <c r="I1186" s="172">
        <f t="shared" si="19"/>
        <v>100</v>
      </c>
    </row>
    <row r="1187" spans="1:9" ht="24">
      <c r="A1187" s="156">
        <v>1177</v>
      </c>
      <c r="B1187" s="170" t="s">
        <v>600</v>
      </c>
      <c r="C1187" s="171" t="s">
        <v>419</v>
      </c>
      <c r="D1187" s="171" t="s">
        <v>601</v>
      </c>
      <c r="E1187" s="171"/>
      <c r="F1187" s="172">
        <v>723350</v>
      </c>
      <c r="G1187" s="172">
        <v>824024.32</v>
      </c>
      <c r="H1187" s="172">
        <f>+H1188</f>
        <v>810984.51</v>
      </c>
      <c r="I1187" s="172">
        <f t="shared" si="19"/>
        <v>98.41754549186122</v>
      </c>
    </row>
    <row r="1188" spans="1:9" ht="24">
      <c r="A1188" s="156">
        <v>1178</v>
      </c>
      <c r="B1188" s="170" t="s">
        <v>602</v>
      </c>
      <c r="C1188" s="171" t="s">
        <v>419</v>
      </c>
      <c r="D1188" s="171" t="s">
        <v>603</v>
      </c>
      <c r="E1188" s="171"/>
      <c r="F1188" s="172">
        <v>723350</v>
      </c>
      <c r="G1188" s="172">
        <v>824024.32</v>
      </c>
      <c r="H1188" s="172">
        <f>+H1189</f>
        <v>810984.51</v>
      </c>
      <c r="I1188" s="172">
        <f t="shared" si="19"/>
        <v>98.41754549186122</v>
      </c>
    </row>
    <row r="1189" spans="1:9" ht="12.75">
      <c r="A1189" s="156">
        <v>1179</v>
      </c>
      <c r="B1189" s="170" t="s">
        <v>492</v>
      </c>
      <c r="C1189" s="171" t="s">
        <v>419</v>
      </c>
      <c r="D1189" s="171" t="s">
        <v>603</v>
      </c>
      <c r="E1189" s="171" t="s">
        <v>493</v>
      </c>
      <c r="F1189" s="172">
        <v>723350</v>
      </c>
      <c r="G1189" s="172">
        <v>824024.32</v>
      </c>
      <c r="H1189" s="172">
        <f>+H1190</f>
        <v>810984.51</v>
      </c>
      <c r="I1189" s="172">
        <f t="shared" si="19"/>
        <v>98.41754549186122</v>
      </c>
    </row>
    <row r="1190" spans="1:9" ht="12.75">
      <c r="A1190" s="156">
        <v>1180</v>
      </c>
      <c r="B1190" s="170" t="s">
        <v>505</v>
      </c>
      <c r="C1190" s="171" t="s">
        <v>419</v>
      </c>
      <c r="D1190" s="171" t="s">
        <v>603</v>
      </c>
      <c r="E1190" s="171" t="s">
        <v>506</v>
      </c>
      <c r="F1190" s="172">
        <v>723350</v>
      </c>
      <c r="G1190" s="172">
        <v>824024.32</v>
      </c>
      <c r="H1190" s="172">
        <v>810984.51</v>
      </c>
      <c r="I1190" s="172">
        <f t="shared" si="19"/>
        <v>98.41754549186122</v>
      </c>
    </row>
    <row r="1191" spans="1:9" ht="12.75">
      <c r="A1191" s="156">
        <v>1181</v>
      </c>
      <c r="B1191" s="170" t="s">
        <v>606</v>
      </c>
      <c r="C1191" s="171" t="s">
        <v>419</v>
      </c>
      <c r="D1191" s="171" t="s">
        <v>1131</v>
      </c>
      <c r="E1191" s="171"/>
      <c r="F1191" s="172">
        <v>280000</v>
      </c>
      <c r="G1191" s="172">
        <v>514412.76</v>
      </c>
      <c r="H1191" s="172">
        <f>+H1192</f>
        <v>489422.64</v>
      </c>
      <c r="I1191" s="172">
        <f t="shared" si="19"/>
        <v>95.1420100854419</v>
      </c>
    </row>
    <row r="1192" spans="1:9" ht="12.75">
      <c r="A1192" s="156">
        <v>1182</v>
      </c>
      <c r="B1192" s="170" t="s">
        <v>437</v>
      </c>
      <c r="C1192" s="171" t="s">
        <v>419</v>
      </c>
      <c r="D1192" s="171" t="s">
        <v>438</v>
      </c>
      <c r="E1192" s="171"/>
      <c r="F1192" s="172">
        <v>280000</v>
      </c>
      <c r="G1192" s="172">
        <v>514412.76</v>
      </c>
      <c r="H1192" s="172">
        <f>+H1193</f>
        <v>489422.64</v>
      </c>
      <c r="I1192" s="172">
        <f t="shared" si="19"/>
        <v>95.1420100854419</v>
      </c>
    </row>
    <row r="1193" spans="1:9" ht="12.75">
      <c r="A1193" s="156">
        <v>1183</v>
      </c>
      <c r="B1193" s="170" t="s">
        <v>527</v>
      </c>
      <c r="C1193" s="171" t="s">
        <v>419</v>
      </c>
      <c r="D1193" s="171" t="s">
        <v>438</v>
      </c>
      <c r="E1193" s="171" t="s">
        <v>528</v>
      </c>
      <c r="F1193" s="172">
        <v>280000</v>
      </c>
      <c r="G1193" s="172">
        <v>514412.76</v>
      </c>
      <c r="H1193" s="172">
        <f>+H1194</f>
        <v>489422.64</v>
      </c>
      <c r="I1193" s="172">
        <f t="shared" si="19"/>
        <v>95.1420100854419</v>
      </c>
    </row>
    <row r="1194" spans="1:9" ht="12.75">
      <c r="A1194" s="156">
        <v>1184</v>
      </c>
      <c r="B1194" s="170" t="s">
        <v>529</v>
      </c>
      <c r="C1194" s="171" t="s">
        <v>419</v>
      </c>
      <c r="D1194" s="171" t="s">
        <v>438</v>
      </c>
      <c r="E1194" s="171" t="s">
        <v>530</v>
      </c>
      <c r="F1194" s="172">
        <v>280000</v>
      </c>
      <c r="G1194" s="172">
        <v>514412.76</v>
      </c>
      <c r="H1194" s="172">
        <v>489422.64</v>
      </c>
      <c r="I1194" s="172">
        <f t="shared" si="19"/>
        <v>95.1420100854419</v>
      </c>
    </row>
    <row r="1195" spans="1:9" ht="12.75">
      <c r="A1195" s="156">
        <v>1185</v>
      </c>
      <c r="B1195" s="170" t="s">
        <v>420</v>
      </c>
      <c r="C1195" s="171" t="s">
        <v>421</v>
      </c>
      <c r="D1195" s="171"/>
      <c r="E1195" s="171"/>
      <c r="F1195" s="172">
        <v>0</v>
      </c>
      <c r="G1195" s="172">
        <v>255442.99</v>
      </c>
      <c r="H1195" s="172">
        <f>+H1196</f>
        <v>237071.36</v>
      </c>
      <c r="I1195" s="172">
        <f t="shared" si="19"/>
        <v>92.80793338662376</v>
      </c>
    </row>
    <row r="1196" spans="1:9" ht="24">
      <c r="A1196" s="156">
        <v>1186</v>
      </c>
      <c r="B1196" s="170" t="s">
        <v>422</v>
      </c>
      <c r="C1196" s="171" t="s">
        <v>423</v>
      </c>
      <c r="D1196" s="171"/>
      <c r="E1196" s="171"/>
      <c r="F1196" s="172">
        <v>0</v>
      </c>
      <c r="G1196" s="172">
        <v>255442.99</v>
      </c>
      <c r="H1196" s="172">
        <f>+H1197</f>
        <v>237071.36</v>
      </c>
      <c r="I1196" s="172">
        <f t="shared" si="19"/>
        <v>92.80793338662376</v>
      </c>
    </row>
    <row r="1197" spans="1:9" ht="24">
      <c r="A1197" s="156">
        <v>1187</v>
      </c>
      <c r="B1197" s="170" t="s">
        <v>600</v>
      </c>
      <c r="C1197" s="171" t="s">
        <v>423</v>
      </c>
      <c r="D1197" s="171" t="s">
        <v>601</v>
      </c>
      <c r="E1197" s="171"/>
      <c r="F1197" s="172">
        <v>0</v>
      </c>
      <c r="G1197" s="172">
        <v>255442.99</v>
      </c>
      <c r="H1197" s="172">
        <f>+H1198</f>
        <v>237071.36</v>
      </c>
      <c r="I1197" s="172">
        <f t="shared" si="19"/>
        <v>92.80793338662376</v>
      </c>
    </row>
    <row r="1198" spans="1:9" ht="24">
      <c r="A1198" s="156">
        <v>1188</v>
      </c>
      <c r="B1198" s="170" t="s">
        <v>602</v>
      </c>
      <c r="C1198" s="171" t="s">
        <v>423</v>
      </c>
      <c r="D1198" s="171" t="s">
        <v>603</v>
      </c>
      <c r="E1198" s="171"/>
      <c r="F1198" s="172">
        <v>0</v>
      </c>
      <c r="G1198" s="172">
        <v>255442.99</v>
      </c>
      <c r="H1198" s="172">
        <f>+H1199</f>
        <v>237071.36</v>
      </c>
      <c r="I1198" s="172">
        <f t="shared" si="19"/>
        <v>92.80793338662376</v>
      </c>
    </row>
    <row r="1199" spans="1:9" ht="12.75">
      <c r="A1199" s="156">
        <v>1189</v>
      </c>
      <c r="B1199" s="170" t="s">
        <v>492</v>
      </c>
      <c r="C1199" s="171" t="s">
        <v>423</v>
      </c>
      <c r="D1199" s="171" t="s">
        <v>603</v>
      </c>
      <c r="E1199" s="171" t="s">
        <v>493</v>
      </c>
      <c r="F1199" s="172">
        <v>0</v>
      </c>
      <c r="G1199" s="172">
        <v>255442.99</v>
      </c>
      <c r="H1199" s="172">
        <f>+H1200</f>
        <v>237071.36</v>
      </c>
      <c r="I1199" s="172">
        <f t="shared" si="19"/>
        <v>92.80793338662376</v>
      </c>
    </row>
    <row r="1200" spans="1:9" ht="12.75">
      <c r="A1200" s="156">
        <v>1190</v>
      </c>
      <c r="B1200" s="170" t="s">
        <v>505</v>
      </c>
      <c r="C1200" s="171" t="s">
        <v>423</v>
      </c>
      <c r="D1200" s="171" t="s">
        <v>603</v>
      </c>
      <c r="E1200" s="171" t="s">
        <v>506</v>
      </c>
      <c r="F1200" s="172">
        <v>0</v>
      </c>
      <c r="G1200" s="172">
        <v>255442.99</v>
      </c>
      <c r="H1200" s="172">
        <v>237071.36</v>
      </c>
      <c r="I1200" s="172">
        <f t="shared" si="19"/>
        <v>92.80793338662376</v>
      </c>
    </row>
    <row r="1201" spans="1:9" ht="36">
      <c r="A1201" s="156">
        <v>1191</v>
      </c>
      <c r="B1201" s="170" t="s">
        <v>380</v>
      </c>
      <c r="C1201" s="171" t="s">
        <v>381</v>
      </c>
      <c r="D1201" s="171"/>
      <c r="E1201" s="171"/>
      <c r="F1201" s="172">
        <v>9708000</v>
      </c>
      <c r="G1201" s="172">
        <v>8765274</v>
      </c>
      <c r="H1201" s="172">
        <f>+H1202+H1208</f>
        <v>8360268.65</v>
      </c>
      <c r="I1201" s="172">
        <f aca="true" t="shared" si="20" ref="I1201:I1264">+H1201/G1201*100</f>
        <v>95.37943309016923</v>
      </c>
    </row>
    <row r="1202" spans="1:9" ht="12.75">
      <c r="A1202" s="156">
        <v>1192</v>
      </c>
      <c r="B1202" s="170" t="s">
        <v>402</v>
      </c>
      <c r="C1202" s="171" t="s">
        <v>403</v>
      </c>
      <c r="D1202" s="171"/>
      <c r="E1202" s="171"/>
      <c r="F1202" s="172">
        <v>1400000</v>
      </c>
      <c r="G1202" s="172">
        <v>329472.31</v>
      </c>
      <c r="H1202" s="172">
        <f>+H1203</f>
        <v>9472.31</v>
      </c>
      <c r="I1202" s="172">
        <f t="shared" si="20"/>
        <v>2.874994259760403</v>
      </c>
    </row>
    <row r="1203" spans="1:9" ht="36">
      <c r="A1203" s="156">
        <v>1193</v>
      </c>
      <c r="B1203" s="170" t="s">
        <v>404</v>
      </c>
      <c r="C1203" s="171" t="s">
        <v>405</v>
      </c>
      <c r="D1203" s="171"/>
      <c r="E1203" s="171"/>
      <c r="F1203" s="172">
        <v>1400000</v>
      </c>
      <c r="G1203" s="172">
        <v>329472.31</v>
      </c>
      <c r="H1203" s="172">
        <f>+H1204</f>
        <v>9472.31</v>
      </c>
      <c r="I1203" s="172">
        <f t="shared" si="20"/>
        <v>2.874994259760403</v>
      </c>
    </row>
    <row r="1204" spans="1:9" ht="12.75">
      <c r="A1204" s="156">
        <v>1194</v>
      </c>
      <c r="B1204" s="170" t="s">
        <v>406</v>
      </c>
      <c r="C1204" s="171" t="s">
        <v>405</v>
      </c>
      <c r="D1204" s="171" t="s">
        <v>1126</v>
      </c>
      <c r="E1204" s="171"/>
      <c r="F1204" s="172">
        <v>1400000</v>
      </c>
      <c r="G1204" s="172">
        <v>329472.31</v>
      </c>
      <c r="H1204" s="172">
        <f>+H1205</f>
        <v>9472.31</v>
      </c>
      <c r="I1204" s="172">
        <f t="shared" si="20"/>
        <v>2.874994259760403</v>
      </c>
    </row>
    <row r="1205" spans="1:9" ht="12.75">
      <c r="A1205" s="156">
        <v>1195</v>
      </c>
      <c r="B1205" s="170" t="s">
        <v>407</v>
      </c>
      <c r="C1205" s="171" t="s">
        <v>405</v>
      </c>
      <c r="D1205" s="171" t="s">
        <v>408</v>
      </c>
      <c r="E1205" s="171"/>
      <c r="F1205" s="172">
        <v>1400000</v>
      </c>
      <c r="G1205" s="172">
        <v>329472.31</v>
      </c>
      <c r="H1205" s="172">
        <f>+H1206</f>
        <v>9472.31</v>
      </c>
      <c r="I1205" s="172">
        <f t="shared" si="20"/>
        <v>2.874994259760403</v>
      </c>
    </row>
    <row r="1206" spans="1:9" ht="24">
      <c r="A1206" s="156">
        <v>1196</v>
      </c>
      <c r="B1206" s="170" t="s">
        <v>572</v>
      </c>
      <c r="C1206" s="171" t="s">
        <v>405</v>
      </c>
      <c r="D1206" s="171" t="s">
        <v>408</v>
      </c>
      <c r="E1206" s="171" t="s">
        <v>573</v>
      </c>
      <c r="F1206" s="172">
        <v>1400000</v>
      </c>
      <c r="G1206" s="172">
        <v>329472.31</v>
      </c>
      <c r="H1206" s="172">
        <f>+H1207</f>
        <v>9472.31</v>
      </c>
      <c r="I1206" s="172">
        <f t="shared" si="20"/>
        <v>2.874994259760403</v>
      </c>
    </row>
    <row r="1207" spans="1:9" ht="12.75">
      <c r="A1207" s="156">
        <v>1197</v>
      </c>
      <c r="B1207" s="170" t="s">
        <v>574</v>
      </c>
      <c r="C1207" s="171" t="s">
        <v>405</v>
      </c>
      <c r="D1207" s="171" t="s">
        <v>408</v>
      </c>
      <c r="E1207" s="171" t="s">
        <v>575</v>
      </c>
      <c r="F1207" s="172">
        <v>1400000</v>
      </c>
      <c r="G1207" s="172">
        <v>329472.31</v>
      </c>
      <c r="H1207" s="172">
        <v>9472.31</v>
      </c>
      <c r="I1207" s="172">
        <f t="shared" si="20"/>
        <v>2.874994259760403</v>
      </c>
    </row>
    <row r="1208" spans="1:9" ht="24">
      <c r="A1208" s="156">
        <v>1198</v>
      </c>
      <c r="B1208" s="170" t="s">
        <v>182</v>
      </c>
      <c r="C1208" s="171" t="s">
        <v>382</v>
      </c>
      <c r="D1208" s="171"/>
      <c r="E1208" s="171"/>
      <c r="F1208" s="172">
        <v>8308000</v>
      </c>
      <c r="G1208" s="172">
        <v>8435801.69</v>
      </c>
      <c r="H1208" s="172">
        <f>+H1209+H1214+H1219+H1228+H1241</f>
        <v>8350796.340000001</v>
      </c>
      <c r="I1208" s="172">
        <f t="shared" si="20"/>
        <v>98.99232635944055</v>
      </c>
    </row>
    <row r="1209" spans="1:9" ht="60">
      <c r="A1209" s="156">
        <v>1199</v>
      </c>
      <c r="B1209" s="173" t="s">
        <v>190</v>
      </c>
      <c r="C1209" s="171" t="s">
        <v>383</v>
      </c>
      <c r="D1209" s="171"/>
      <c r="E1209" s="171"/>
      <c r="F1209" s="172">
        <v>44600</v>
      </c>
      <c r="G1209" s="172">
        <v>43917.17</v>
      </c>
      <c r="H1209" s="172">
        <f>+H1210</f>
        <v>41653.49</v>
      </c>
      <c r="I1209" s="172">
        <f t="shared" si="20"/>
        <v>94.84556951187884</v>
      </c>
    </row>
    <row r="1210" spans="1:9" ht="48">
      <c r="A1210" s="156">
        <v>1200</v>
      </c>
      <c r="B1210" s="170" t="s">
        <v>593</v>
      </c>
      <c r="C1210" s="171" t="s">
        <v>383</v>
      </c>
      <c r="D1210" s="171" t="s">
        <v>1174</v>
      </c>
      <c r="E1210" s="171"/>
      <c r="F1210" s="172">
        <v>44600</v>
      </c>
      <c r="G1210" s="172">
        <v>43917.17</v>
      </c>
      <c r="H1210" s="172">
        <f>+H1211</f>
        <v>41653.49</v>
      </c>
      <c r="I1210" s="172">
        <f t="shared" si="20"/>
        <v>94.84556951187884</v>
      </c>
    </row>
    <row r="1211" spans="1:9" ht="24">
      <c r="A1211" s="156">
        <v>1201</v>
      </c>
      <c r="B1211" s="170" t="s">
        <v>594</v>
      </c>
      <c r="C1211" s="171" t="s">
        <v>383</v>
      </c>
      <c r="D1211" s="171" t="s">
        <v>854</v>
      </c>
      <c r="E1211" s="171"/>
      <c r="F1211" s="172">
        <v>44600</v>
      </c>
      <c r="G1211" s="172">
        <v>43917.17</v>
      </c>
      <c r="H1211" s="172">
        <f>+H1212</f>
        <v>41653.49</v>
      </c>
      <c r="I1211" s="172">
        <f t="shared" si="20"/>
        <v>94.84556951187884</v>
      </c>
    </row>
    <row r="1212" spans="1:9" ht="12.75">
      <c r="A1212" s="156">
        <v>1202</v>
      </c>
      <c r="B1212" s="170" t="s">
        <v>492</v>
      </c>
      <c r="C1212" s="171" t="s">
        <v>383</v>
      </c>
      <c r="D1212" s="171" t="s">
        <v>854</v>
      </c>
      <c r="E1212" s="171" t="s">
        <v>493</v>
      </c>
      <c r="F1212" s="172">
        <v>44600</v>
      </c>
      <c r="G1212" s="172">
        <v>43917.17</v>
      </c>
      <c r="H1212" s="172">
        <f>+H1213</f>
        <v>41653.49</v>
      </c>
      <c r="I1212" s="172">
        <f t="shared" si="20"/>
        <v>94.84556951187884</v>
      </c>
    </row>
    <row r="1213" spans="1:9" ht="24">
      <c r="A1213" s="156">
        <v>1203</v>
      </c>
      <c r="B1213" s="170" t="s">
        <v>501</v>
      </c>
      <c r="C1213" s="171" t="s">
        <v>383</v>
      </c>
      <c r="D1213" s="171" t="s">
        <v>854</v>
      </c>
      <c r="E1213" s="171" t="s">
        <v>502</v>
      </c>
      <c r="F1213" s="172">
        <v>44600</v>
      </c>
      <c r="G1213" s="172">
        <v>43917.17</v>
      </c>
      <c r="H1213" s="172">
        <v>41653.49</v>
      </c>
      <c r="I1213" s="172">
        <f t="shared" si="20"/>
        <v>94.84556951187884</v>
      </c>
    </row>
    <row r="1214" spans="1:9" ht="60">
      <c r="A1214" s="156">
        <v>1204</v>
      </c>
      <c r="B1214" s="173" t="s">
        <v>192</v>
      </c>
      <c r="C1214" s="171" t="s">
        <v>384</v>
      </c>
      <c r="D1214" s="171"/>
      <c r="E1214" s="171"/>
      <c r="F1214" s="172">
        <v>0</v>
      </c>
      <c r="G1214" s="172">
        <v>4837.72</v>
      </c>
      <c r="H1214" s="172">
        <f>+H1215</f>
        <v>4837.72</v>
      </c>
      <c r="I1214" s="172">
        <f t="shared" si="20"/>
        <v>100</v>
      </c>
    </row>
    <row r="1215" spans="1:9" ht="48">
      <c r="A1215" s="156">
        <v>1205</v>
      </c>
      <c r="B1215" s="170" t="s">
        <v>593</v>
      </c>
      <c r="C1215" s="171" t="s">
        <v>384</v>
      </c>
      <c r="D1215" s="171" t="s">
        <v>1174</v>
      </c>
      <c r="E1215" s="171"/>
      <c r="F1215" s="172">
        <v>0</v>
      </c>
      <c r="G1215" s="172">
        <v>4837.72</v>
      </c>
      <c r="H1215" s="172">
        <f>+H1216</f>
        <v>4837.72</v>
      </c>
      <c r="I1215" s="172">
        <f t="shared" si="20"/>
        <v>100</v>
      </c>
    </row>
    <row r="1216" spans="1:9" ht="24">
      <c r="A1216" s="156">
        <v>1206</v>
      </c>
      <c r="B1216" s="170" t="s">
        <v>594</v>
      </c>
      <c r="C1216" s="171" t="s">
        <v>384</v>
      </c>
      <c r="D1216" s="171" t="s">
        <v>854</v>
      </c>
      <c r="E1216" s="171"/>
      <c r="F1216" s="172">
        <v>0</v>
      </c>
      <c r="G1216" s="172">
        <v>4837.72</v>
      </c>
      <c r="H1216" s="172">
        <f>+H1217</f>
        <v>4837.72</v>
      </c>
      <c r="I1216" s="172">
        <f t="shared" si="20"/>
        <v>100</v>
      </c>
    </row>
    <row r="1217" spans="1:9" ht="12.75">
      <c r="A1217" s="156">
        <v>1207</v>
      </c>
      <c r="B1217" s="170" t="s">
        <v>492</v>
      </c>
      <c r="C1217" s="171" t="s">
        <v>384</v>
      </c>
      <c r="D1217" s="171" t="s">
        <v>854</v>
      </c>
      <c r="E1217" s="171" t="s">
        <v>493</v>
      </c>
      <c r="F1217" s="172">
        <v>0</v>
      </c>
      <c r="G1217" s="172">
        <v>4837.72</v>
      </c>
      <c r="H1217" s="172">
        <f>+H1218</f>
        <v>4837.72</v>
      </c>
      <c r="I1217" s="172">
        <f t="shared" si="20"/>
        <v>100</v>
      </c>
    </row>
    <row r="1218" spans="1:9" ht="24">
      <c r="A1218" s="156">
        <v>1208</v>
      </c>
      <c r="B1218" s="170" t="s">
        <v>501</v>
      </c>
      <c r="C1218" s="171" t="s">
        <v>384</v>
      </c>
      <c r="D1218" s="171" t="s">
        <v>854</v>
      </c>
      <c r="E1218" s="171" t="s">
        <v>502</v>
      </c>
      <c r="F1218" s="172">
        <v>0</v>
      </c>
      <c r="G1218" s="172">
        <v>4837.72</v>
      </c>
      <c r="H1218" s="172">
        <v>4837.72</v>
      </c>
      <c r="I1218" s="172">
        <f t="shared" si="20"/>
        <v>100</v>
      </c>
    </row>
    <row r="1219" spans="1:9" ht="72">
      <c r="A1219" s="156">
        <v>1209</v>
      </c>
      <c r="B1219" s="173" t="s">
        <v>1028</v>
      </c>
      <c r="C1219" s="171" t="s">
        <v>385</v>
      </c>
      <c r="D1219" s="171"/>
      <c r="E1219" s="171"/>
      <c r="F1219" s="172">
        <v>0</v>
      </c>
      <c r="G1219" s="172">
        <v>180686</v>
      </c>
      <c r="H1219" s="172">
        <f>+H1220+H1224</f>
        <v>180686</v>
      </c>
      <c r="I1219" s="172">
        <f t="shared" si="20"/>
        <v>100</v>
      </c>
    </row>
    <row r="1220" spans="1:9" ht="48">
      <c r="A1220" s="156">
        <v>1210</v>
      </c>
      <c r="B1220" s="170" t="s">
        <v>593</v>
      </c>
      <c r="C1220" s="171" t="s">
        <v>385</v>
      </c>
      <c r="D1220" s="171" t="s">
        <v>1174</v>
      </c>
      <c r="E1220" s="171"/>
      <c r="F1220" s="172">
        <v>0</v>
      </c>
      <c r="G1220" s="172">
        <v>60686</v>
      </c>
      <c r="H1220" s="172">
        <f>+H1221</f>
        <v>60686</v>
      </c>
      <c r="I1220" s="172">
        <f t="shared" si="20"/>
        <v>100</v>
      </c>
    </row>
    <row r="1221" spans="1:9" ht="24">
      <c r="A1221" s="156">
        <v>1211</v>
      </c>
      <c r="B1221" s="170" t="s">
        <v>594</v>
      </c>
      <c r="C1221" s="171" t="s">
        <v>385</v>
      </c>
      <c r="D1221" s="171" t="s">
        <v>854</v>
      </c>
      <c r="E1221" s="171"/>
      <c r="F1221" s="172">
        <v>0</v>
      </c>
      <c r="G1221" s="172">
        <v>60686</v>
      </c>
      <c r="H1221" s="172">
        <f>+H1222</f>
        <v>60686</v>
      </c>
      <c r="I1221" s="172">
        <f t="shared" si="20"/>
        <v>100</v>
      </c>
    </row>
    <row r="1222" spans="1:9" ht="12.75">
      <c r="A1222" s="156">
        <v>1212</v>
      </c>
      <c r="B1222" s="170" t="s">
        <v>492</v>
      </c>
      <c r="C1222" s="171" t="s">
        <v>385</v>
      </c>
      <c r="D1222" s="171" t="s">
        <v>854</v>
      </c>
      <c r="E1222" s="171" t="s">
        <v>493</v>
      </c>
      <c r="F1222" s="172">
        <v>0</v>
      </c>
      <c r="G1222" s="172">
        <v>60686</v>
      </c>
      <c r="H1222" s="172">
        <f>+H1223</f>
        <v>60686</v>
      </c>
      <c r="I1222" s="172">
        <f t="shared" si="20"/>
        <v>100</v>
      </c>
    </row>
    <row r="1223" spans="1:9" ht="24">
      <c r="A1223" s="156">
        <v>1213</v>
      </c>
      <c r="B1223" s="170" t="s">
        <v>501</v>
      </c>
      <c r="C1223" s="171" t="s">
        <v>385</v>
      </c>
      <c r="D1223" s="171" t="s">
        <v>854</v>
      </c>
      <c r="E1223" s="171" t="s">
        <v>502</v>
      </c>
      <c r="F1223" s="172">
        <v>0</v>
      </c>
      <c r="G1223" s="172">
        <v>60686</v>
      </c>
      <c r="H1223" s="172">
        <v>60686</v>
      </c>
      <c r="I1223" s="172">
        <f t="shared" si="20"/>
        <v>100</v>
      </c>
    </row>
    <row r="1224" spans="1:9" ht="24">
      <c r="A1224" s="156">
        <v>1214</v>
      </c>
      <c r="B1224" s="170" t="s">
        <v>600</v>
      </c>
      <c r="C1224" s="171" t="s">
        <v>385</v>
      </c>
      <c r="D1224" s="171" t="s">
        <v>601</v>
      </c>
      <c r="E1224" s="171"/>
      <c r="F1224" s="172">
        <v>0</v>
      </c>
      <c r="G1224" s="172">
        <v>120000</v>
      </c>
      <c r="H1224" s="172">
        <f>+H1225</f>
        <v>120000</v>
      </c>
      <c r="I1224" s="172">
        <f t="shared" si="20"/>
        <v>100</v>
      </c>
    </row>
    <row r="1225" spans="1:9" ht="24">
      <c r="A1225" s="156">
        <v>1215</v>
      </c>
      <c r="B1225" s="170" t="s">
        <v>602</v>
      </c>
      <c r="C1225" s="171" t="s">
        <v>385</v>
      </c>
      <c r="D1225" s="171" t="s">
        <v>603</v>
      </c>
      <c r="E1225" s="171"/>
      <c r="F1225" s="172">
        <v>0</v>
      </c>
      <c r="G1225" s="172">
        <v>120000</v>
      </c>
      <c r="H1225" s="172">
        <f>+H1226</f>
        <v>120000</v>
      </c>
      <c r="I1225" s="172">
        <f t="shared" si="20"/>
        <v>100</v>
      </c>
    </row>
    <row r="1226" spans="1:9" ht="12.75">
      <c r="A1226" s="156">
        <v>1216</v>
      </c>
      <c r="B1226" s="170" t="s">
        <v>492</v>
      </c>
      <c r="C1226" s="171" t="s">
        <v>385</v>
      </c>
      <c r="D1226" s="171" t="s">
        <v>603</v>
      </c>
      <c r="E1226" s="171" t="s">
        <v>493</v>
      </c>
      <c r="F1226" s="172">
        <v>0</v>
      </c>
      <c r="G1226" s="172">
        <v>120000</v>
      </c>
      <c r="H1226" s="172">
        <f>+H1227</f>
        <v>120000</v>
      </c>
      <c r="I1226" s="172">
        <f t="shared" si="20"/>
        <v>100</v>
      </c>
    </row>
    <row r="1227" spans="1:9" ht="24">
      <c r="A1227" s="156">
        <v>1217</v>
      </c>
      <c r="B1227" s="170" t="s">
        <v>501</v>
      </c>
      <c r="C1227" s="171" t="s">
        <v>385</v>
      </c>
      <c r="D1227" s="171" t="s">
        <v>603</v>
      </c>
      <c r="E1227" s="171" t="s">
        <v>502</v>
      </c>
      <c r="F1227" s="172">
        <v>0</v>
      </c>
      <c r="G1227" s="172">
        <v>120000</v>
      </c>
      <c r="H1227" s="172">
        <v>120000</v>
      </c>
      <c r="I1227" s="172">
        <f t="shared" si="20"/>
        <v>100</v>
      </c>
    </row>
    <row r="1228" spans="1:9" ht="36">
      <c r="A1228" s="156">
        <v>1218</v>
      </c>
      <c r="B1228" s="170" t="s">
        <v>386</v>
      </c>
      <c r="C1228" s="171" t="s">
        <v>387</v>
      </c>
      <c r="D1228" s="171"/>
      <c r="E1228" s="171"/>
      <c r="F1228" s="172">
        <v>8263400</v>
      </c>
      <c r="G1228" s="172">
        <v>8205746.8</v>
      </c>
      <c r="H1228" s="172">
        <f>+H1229+H1233+H1237</f>
        <v>8123005.130000001</v>
      </c>
      <c r="I1228" s="172">
        <f t="shared" si="20"/>
        <v>98.99166191674354</v>
      </c>
    </row>
    <row r="1229" spans="1:9" ht="48">
      <c r="A1229" s="156">
        <v>1219</v>
      </c>
      <c r="B1229" s="170" t="s">
        <v>593</v>
      </c>
      <c r="C1229" s="171" t="s">
        <v>387</v>
      </c>
      <c r="D1229" s="171" t="s">
        <v>1174</v>
      </c>
      <c r="E1229" s="171"/>
      <c r="F1229" s="172">
        <v>6884719.18</v>
      </c>
      <c r="G1229" s="172">
        <v>7060571.73</v>
      </c>
      <c r="H1229" s="172">
        <f>+H1230</f>
        <v>7060571.73</v>
      </c>
      <c r="I1229" s="172">
        <f t="shared" si="20"/>
        <v>100</v>
      </c>
    </row>
    <row r="1230" spans="1:9" ht="24">
      <c r="A1230" s="156">
        <v>1220</v>
      </c>
      <c r="B1230" s="170" t="s">
        <v>594</v>
      </c>
      <c r="C1230" s="171" t="s">
        <v>387</v>
      </c>
      <c r="D1230" s="171" t="s">
        <v>854</v>
      </c>
      <c r="E1230" s="171"/>
      <c r="F1230" s="172">
        <v>6884719.18</v>
      </c>
      <c r="G1230" s="172">
        <v>7060571.73</v>
      </c>
      <c r="H1230" s="172">
        <f>+H1231</f>
        <v>7060571.73</v>
      </c>
      <c r="I1230" s="172">
        <f t="shared" si="20"/>
        <v>100</v>
      </c>
    </row>
    <row r="1231" spans="1:9" ht="12.75">
      <c r="A1231" s="156">
        <v>1221</v>
      </c>
      <c r="B1231" s="170" t="s">
        <v>492</v>
      </c>
      <c r="C1231" s="171" t="s">
        <v>387</v>
      </c>
      <c r="D1231" s="171" t="s">
        <v>854</v>
      </c>
      <c r="E1231" s="171" t="s">
        <v>493</v>
      </c>
      <c r="F1231" s="172">
        <v>6884719.18</v>
      </c>
      <c r="G1231" s="172">
        <v>7060571.73</v>
      </c>
      <c r="H1231" s="172">
        <f>+H1232</f>
        <v>7060571.73</v>
      </c>
      <c r="I1231" s="172">
        <f t="shared" si="20"/>
        <v>100</v>
      </c>
    </row>
    <row r="1232" spans="1:9" ht="24">
      <c r="A1232" s="156">
        <v>1222</v>
      </c>
      <c r="B1232" s="170" t="s">
        <v>501</v>
      </c>
      <c r="C1232" s="171" t="s">
        <v>387</v>
      </c>
      <c r="D1232" s="171" t="s">
        <v>854</v>
      </c>
      <c r="E1232" s="171" t="s">
        <v>502</v>
      </c>
      <c r="F1232" s="172">
        <v>6884719.18</v>
      </c>
      <c r="G1232" s="172">
        <v>7060571.73</v>
      </c>
      <c r="H1232" s="172">
        <v>7060571.73</v>
      </c>
      <c r="I1232" s="172">
        <f t="shared" si="20"/>
        <v>100</v>
      </c>
    </row>
    <row r="1233" spans="1:9" ht="24">
      <c r="A1233" s="156">
        <v>1223</v>
      </c>
      <c r="B1233" s="170" t="s">
        <v>600</v>
      </c>
      <c r="C1233" s="171" t="s">
        <v>387</v>
      </c>
      <c r="D1233" s="171" t="s">
        <v>601</v>
      </c>
      <c r="E1233" s="171"/>
      <c r="F1233" s="172">
        <v>1378680.82</v>
      </c>
      <c r="G1233" s="172">
        <v>1145022.74</v>
      </c>
      <c r="H1233" s="172">
        <f>+H1234</f>
        <v>1062281.07</v>
      </c>
      <c r="I1233" s="172">
        <f t="shared" si="20"/>
        <v>92.77379678939826</v>
      </c>
    </row>
    <row r="1234" spans="1:9" ht="24">
      <c r="A1234" s="156">
        <v>1224</v>
      </c>
      <c r="B1234" s="170" t="s">
        <v>602</v>
      </c>
      <c r="C1234" s="171" t="s">
        <v>387</v>
      </c>
      <c r="D1234" s="171" t="s">
        <v>603</v>
      </c>
      <c r="E1234" s="171"/>
      <c r="F1234" s="172">
        <v>1378680.82</v>
      </c>
      <c r="G1234" s="172">
        <v>1145022.74</v>
      </c>
      <c r="H1234" s="172">
        <f>+H1235</f>
        <v>1062281.07</v>
      </c>
      <c r="I1234" s="172">
        <f t="shared" si="20"/>
        <v>92.77379678939826</v>
      </c>
    </row>
    <row r="1235" spans="1:9" ht="12.75">
      <c r="A1235" s="156">
        <v>1225</v>
      </c>
      <c r="B1235" s="170" t="s">
        <v>492</v>
      </c>
      <c r="C1235" s="171" t="s">
        <v>387</v>
      </c>
      <c r="D1235" s="171" t="s">
        <v>603</v>
      </c>
      <c r="E1235" s="171" t="s">
        <v>493</v>
      </c>
      <c r="F1235" s="172">
        <v>1378680.82</v>
      </c>
      <c r="G1235" s="172">
        <v>1145022.74</v>
      </c>
      <c r="H1235" s="172">
        <f>+H1236</f>
        <v>1062281.07</v>
      </c>
      <c r="I1235" s="172">
        <f t="shared" si="20"/>
        <v>92.77379678939826</v>
      </c>
    </row>
    <row r="1236" spans="1:9" ht="24">
      <c r="A1236" s="156">
        <v>1226</v>
      </c>
      <c r="B1236" s="170" t="s">
        <v>501</v>
      </c>
      <c r="C1236" s="171" t="s">
        <v>387</v>
      </c>
      <c r="D1236" s="171" t="s">
        <v>603</v>
      </c>
      <c r="E1236" s="171" t="s">
        <v>502</v>
      </c>
      <c r="F1236" s="172">
        <v>1378680.82</v>
      </c>
      <c r="G1236" s="172">
        <v>1145022.74</v>
      </c>
      <c r="H1236" s="172">
        <v>1062281.07</v>
      </c>
      <c r="I1236" s="172">
        <f t="shared" si="20"/>
        <v>92.77379678939826</v>
      </c>
    </row>
    <row r="1237" spans="1:9" ht="12.75">
      <c r="A1237" s="156">
        <v>1227</v>
      </c>
      <c r="B1237" s="170" t="s">
        <v>606</v>
      </c>
      <c r="C1237" s="171" t="s">
        <v>387</v>
      </c>
      <c r="D1237" s="171" t="s">
        <v>1131</v>
      </c>
      <c r="E1237" s="171"/>
      <c r="F1237" s="172">
        <v>0</v>
      </c>
      <c r="G1237" s="172">
        <v>152.33</v>
      </c>
      <c r="H1237" s="172">
        <f>+H1238</f>
        <v>152.33</v>
      </c>
      <c r="I1237" s="172">
        <f t="shared" si="20"/>
        <v>100</v>
      </c>
    </row>
    <row r="1238" spans="1:9" ht="12.75">
      <c r="A1238" s="156">
        <v>1228</v>
      </c>
      <c r="B1238" s="170" t="s">
        <v>609</v>
      </c>
      <c r="C1238" s="171" t="s">
        <v>387</v>
      </c>
      <c r="D1238" s="171" t="s">
        <v>610</v>
      </c>
      <c r="E1238" s="171"/>
      <c r="F1238" s="172">
        <v>0</v>
      </c>
      <c r="G1238" s="172">
        <v>152.33</v>
      </c>
      <c r="H1238" s="172">
        <f>+H1239</f>
        <v>152.33</v>
      </c>
      <c r="I1238" s="172">
        <f t="shared" si="20"/>
        <v>100</v>
      </c>
    </row>
    <row r="1239" spans="1:9" ht="12.75">
      <c r="A1239" s="156">
        <v>1229</v>
      </c>
      <c r="B1239" s="170" t="s">
        <v>492</v>
      </c>
      <c r="C1239" s="171" t="s">
        <v>387</v>
      </c>
      <c r="D1239" s="171" t="s">
        <v>610</v>
      </c>
      <c r="E1239" s="171" t="s">
        <v>493</v>
      </c>
      <c r="F1239" s="172">
        <v>0</v>
      </c>
      <c r="G1239" s="172">
        <v>152.33</v>
      </c>
      <c r="H1239" s="172">
        <f>+H1240</f>
        <v>152.33</v>
      </c>
      <c r="I1239" s="172">
        <f t="shared" si="20"/>
        <v>100</v>
      </c>
    </row>
    <row r="1240" spans="1:9" ht="24">
      <c r="A1240" s="156">
        <v>1230</v>
      </c>
      <c r="B1240" s="170" t="s">
        <v>501</v>
      </c>
      <c r="C1240" s="171" t="s">
        <v>387</v>
      </c>
      <c r="D1240" s="171" t="s">
        <v>610</v>
      </c>
      <c r="E1240" s="171" t="s">
        <v>502</v>
      </c>
      <c r="F1240" s="172">
        <v>0</v>
      </c>
      <c r="G1240" s="172">
        <v>152.33</v>
      </c>
      <c r="H1240" s="172">
        <v>152.33</v>
      </c>
      <c r="I1240" s="172">
        <f t="shared" si="20"/>
        <v>100</v>
      </c>
    </row>
    <row r="1241" spans="1:9" ht="72">
      <c r="A1241" s="156">
        <v>1231</v>
      </c>
      <c r="B1241" s="173" t="s">
        <v>388</v>
      </c>
      <c r="C1241" s="171" t="s">
        <v>389</v>
      </c>
      <c r="D1241" s="171"/>
      <c r="E1241" s="171"/>
      <c r="F1241" s="172">
        <v>0</v>
      </c>
      <c r="G1241" s="172">
        <v>614</v>
      </c>
      <c r="H1241" s="172">
        <f>+H1242</f>
        <v>614</v>
      </c>
      <c r="I1241" s="172">
        <f t="shared" si="20"/>
        <v>100</v>
      </c>
    </row>
    <row r="1242" spans="1:9" ht="48">
      <c r="A1242" s="156">
        <v>1232</v>
      </c>
      <c r="B1242" s="170" t="s">
        <v>593</v>
      </c>
      <c r="C1242" s="171" t="s">
        <v>389</v>
      </c>
      <c r="D1242" s="171" t="s">
        <v>1174</v>
      </c>
      <c r="E1242" s="171"/>
      <c r="F1242" s="172">
        <v>0</v>
      </c>
      <c r="G1242" s="172">
        <v>614</v>
      </c>
      <c r="H1242" s="172">
        <f>+H1243</f>
        <v>614</v>
      </c>
      <c r="I1242" s="172">
        <f t="shared" si="20"/>
        <v>100</v>
      </c>
    </row>
    <row r="1243" spans="1:9" ht="24">
      <c r="A1243" s="156">
        <v>1233</v>
      </c>
      <c r="B1243" s="170" t="s">
        <v>594</v>
      </c>
      <c r="C1243" s="171" t="s">
        <v>389</v>
      </c>
      <c r="D1243" s="171" t="s">
        <v>854</v>
      </c>
      <c r="E1243" s="171"/>
      <c r="F1243" s="172">
        <v>0</v>
      </c>
      <c r="G1243" s="172">
        <v>614</v>
      </c>
      <c r="H1243" s="172">
        <f>+H1244</f>
        <v>614</v>
      </c>
      <c r="I1243" s="172">
        <f t="shared" si="20"/>
        <v>100</v>
      </c>
    </row>
    <row r="1244" spans="1:9" ht="12.75">
      <c r="A1244" s="156">
        <v>1234</v>
      </c>
      <c r="B1244" s="170" t="s">
        <v>492</v>
      </c>
      <c r="C1244" s="171" t="s">
        <v>389</v>
      </c>
      <c r="D1244" s="171" t="s">
        <v>854</v>
      </c>
      <c r="E1244" s="171" t="s">
        <v>493</v>
      </c>
      <c r="F1244" s="172">
        <v>0</v>
      </c>
      <c r="G1244" s="172">
        <v>614</v>
      </c>
      <c r="H1244" s="172">
        <f>+H1245</f>
        <v>614</v>
      </c>
      <c r="I1244" s="172">
        <f t="shared" si="20"/>
        <v>100</v>
      </c>
    </row>
    <row r="1245" spans="1:9" ht="24">
      <c r="A1245" s="156">
        <v>1235</v>
      </c>
      <c r="B1245" s="170" t="s">
        <v>501</v>
      </c>
      <c r="C1245" s="171" t="s">
        <v>389</v>
      </c>
      <c r="D1245" s="171" t="s">
        <v>854</v>
      </c>
      <c r="E1245" s="171" t="s">
        <v>502</v>
      </c>
      <c r="F1245" s="172">
        <v>0</v>
      </c>
      <c r="G1245" s="172">
        <v>614</v>
      </c>
      <c r="H1245" s="172">
        <v>614</v>
      </c>
      <c r="I1245" s="172">
        <f t="shared" si="20"/>
        <v>100</v>
      </c>
    </row>
    <row r="1246" spans="1:9" ht="24">
      <c r="A1246" s="156">
        <v>1236</v>
      </c>
      <c r="B1246" s="170" t="s">
        <v>80</v>
      </c>
      <c r="C1246" s="171" t="s">
        <v>81</v>
      </c>
      <c r="D1246" s="171"/>
      <c r="E1246" s="171"/>
      <c r="F1246" s="172">
        <v>4847900</v>
      </c>
      <c r="G1246" s="172">
        <v>4477572.92</v>
      </c>
      <c r="H1246" s="172">
        <f>+H1247</f>
        <v>4177781.27</v>
      </c>
      <c r="I1246" s="172">
        <f t="shared" si="20"/>
        <v>93.30459480266823</v>
      </c>
    </row>
    <row r="1247" spans="1:9" ht="24">
      <c r="A1247" s="156">
        <v>1237</v>
      </c>
      <c r="B1247" s="170" t="s">
        <v>82</v>
      </c>
      <c r="C1247" s="171" t="s">
        <v>83</v>
      </c>
      <c r="D1247" s="171"/>
      <c r="E1247" s="171"/>
      <c r="F1247" s="172">
        <v>4847900</v>
      </c>
      <c r="G1247" s="172">
        <v>4477572.92</v>
      </c>
      <c r="H1247" s="172">
        <f>+H1248+H1253+H1262+H1267</f>
        <v>4177781.27</v>
      </c>
      <c r="I1247" s="172">
        <f t="shared" si="20"/>
        <v>93.30459480266823</v>
      </c>
    </row>
    <row r="1248" spans="1:9" ht="72">
      <c r="A1248" s="156">
        <v>1238</v>
      </c>
      <c r="B1248" s="173" t="s">
        <v>1028</v>
      </c>
      <c r="C1248" s="171" t="s">
        <v>84</v>
      </c>
      <c r="D1248" s="171"/>
      <c r="E1248" s="171"/>
      <c r="F1248" s="172">
        <v>0</v>
      </c>
      <c r="G1248" s="172">
        <v>50000</v>
      </c>
      <c r="H1248" s="172">
        <f>+H1249</f>
        <v>50000</v>
      </c>
      <c r="I1248" s="172">
        <f t="shared" si="20"/>
        <v>100</v>
      </c>
    </row>
    <row r="1249" spans="1:9" ht="24">
      <c r="A1249" s="156">
        <v>1239</v>
      </c>
      <c r="B1249" s="170" t="s">
        <v>600</v>
      </c>
      <c r="C1249" s="171" t="s">
        <v>84</v>
      </c>
      <c r="D1249" s="171" t="s">
        <v>601</v>
      </c>
      <c r="E1249" s="171"/>
      <c r="F1249" s="172">
        <v>0</v>
      </c>
      <c r="G1249" s="172">
        <v>50000</v>
      </c>
      <c r="H1249" s="172">
        <f>+H1250</f>
        <v>50000</v>
      </c>
      <c r="I1249" s="172">
        <f t="shared" si="20"/>
        <v>100</v>
      </c>
    </row>
    <row r="1250" spans="1:9" ht="24">
      <c r="A1250" s="156">
        <v>1240</v>
      </c>
      <c r="B1250" s="170" t="s">
        <v>602</v>
      </c>
      <c r="C1250" s="171" t="s">
        <v>84</v>
      </c>
      <c r="D1250" s="171" t="s">
        <v>603</v>
      </c>
      <c r="E1250" s="171"/>
      <c r="F1250" s="172">
        <v>0</v>
      </c>
      <c r="G1250" s="172">
        <v>50000</v>
      </c>
      <c r="H1250" s="172">
        <f>+H1251</f>
        <v>50000</v>
      </c>
      <c r="I1250" s="172">
        <f t="shared" si="20"/>
        <v>100</v>
      </c>
    </row>
    <row r="1251" spans="1:9" ht="12.75">
      <c r="A1251" s="156">
        <v>1241</v>
      </c>
      <c r="B1251" s="170" t="s">
        <v>492</v>
      </c>
      <c r="C1251" s="171" t="s">
        <v>84</v>
      </c>
      <c r="D1251" s="171" t="s">
        <v>603</v>
      </c>
      <c r="E1251" s="171" t="s">
        <v>493</v>
      </c>
      <c r="F1251" s="172">
        <v>0</v>
      </c>
      <c r="G1251" s="172">
        <v>50000</v>
      </c>
      <c r="H1251" s="172">
        <f>+H1252</f>
        <v>50000</v>
      </c>
      <c r="I1251" s="172">
        <f t="shared" si="20"/>
        <v>100</v>
      </c>
    </row>
    <row r="1252" spans="1:9" ht="36">
      <c r="A1252" s="156">
        <v>1242</v>
      </c>
      <c r="B1252" s="170" t="s">
        <v>496</v>
      </c>
      <c r="C1252" s="171" t="s">
        <v>84</v>
      </c>
      <c r="D1252" s="171" t="s">
        <v>603</v>
      </c>
      <c r="E1252" s="171" t="s">
        <v>497</v>
      </c>
      <c r="F1252" s="172">
        <v>0</v>
      </c>
      <c r="G1252" s="172">
        <v>50000</v>
      </c>
      <c r="H1252" s="172">
        <v>50000</v>
      </c>
      <c r="I1252" s="172">
        <f t="shared" si="20"/>
        <v>100</v>
      </c>
    </row>
    <row r="1253" spans="1:9" ht="36">
      <c r="A1253" s="156">
        <v>1243</v>
      </c>
      <c r="B1253" s="170" t="s">
        <v>85</v>
      </c>
      <c r="C1253" s="171" t="s">
        <v>86</v>
      </c>
      <c r="D1253" s="171"/>
      <c r="E1253" s="171"/>
      <c r="F1253" s="172">
        <v>3420800</v>
      </c>
      <c r="G1253" s="172">
        <v>3119897.88</v>
      </c>
      <c r="H1253" s="172">
        <f>+H1254</f>
        <v>2820106.23</v>
      </c>
      <c r="I1253" s="172">
        <f t="shared" si="20"/>
        <v>90.39097875857398</v>
      </c>
    </row>
    <row r="1254" spans="1:9" ht="48">
      <c r="A1254" s="156">
        <v>1244</v>
      </c>
      <c r="B1254" s="170" t="s">
        <v>593</v>
      </c>
      <c r="C1254" s="171" t="s">
        <v>86</v>
      </c>
      <c r="D1254" s="171" t="s">
        <v>1174</v>
      </c>
      <c r="E1254" s="171"/>
      <c r="F1254" s="172">
        <v>1272300</v>
      </c>
      <c r="G1254" s="172">
        <v>1392115.85</v>
      </c>
      <c r="H1254" s="172">
        <f>+H1255+H1258</f>
        <v>2820106.23</v>
      </c>
      <c r="I1254" s="172">
        <f t="shared" si="20"/>
        <v>202.5769787765867</v>
      </c>
    </row>
    <row r="1255" spans="1:9" ht="24">
      <c r="A1255" s="156">
        <v>1245</v>
      </c>
      <c r="B1255" s="170" t="s">
        <v>594</v>
      </c>
      <c r="C1255" s="171" t="s">
        <v>86</v>
      </c>
      <c r="D1255" s="171" t="s">
        <v>854</v>
      </c>
      <c r="E1255" s="171"/>
      <c r="F1255" s="172">
        <v>1272300</v>
      </c>
      <c r="G1255" s="172">
        <v>1392115.85</v>
      </c>
      <c r="H1255" s="172">
        <f>+H1256</f>
        <v>1384115.85</v>
      </c>
      <c r="I1255" s="172">
        <f t="shared" si="20"/>
        <v>99.4253351831315</v>
      </c>
    </row>
    <row r="1256" spans="1:9" ht="12.75">
      <c r="A1256" s="156">
        <v>1246</v>
      </c>
      <c r="B1256" s="170" t="s">
        <v>492</v>
      </c>
      <c r="C1256" s="171" t="s">
        <v>86</v>
      </c>
      <c r="D1256" s="171" t="s">
        <v>854</v>
      </c>
      <c r="E1256" s="171" t="s">
        <v>493</v>
      </c>
      <c r="F1256" s="172">
        <v>1272300</v>
      </c>
      <c r="G1256" s="172">
        <v>1392115.85</v>
      </c>
      <c r="H1256" s="172">
        <f>+H1257</f>
        <v>1384115.85</v>
      </c>
      <c r="I1256" s="172">
        <f t="shared" si="20"/>
        <v>99.4253351831315</v>
      </c>
    </row>
    <row r="1257" spans="1:9" ht="36">
      <c r="A1257" s="156">
        <v>1247</v>
      </c>
      <c r="B1257" s="170" t="s">
        <v>496</v>
      </c>
      <c r="C1257" s="171" t="s">
        <v>86</v>
      </c>
      <c r="D1257" s="171" t="s">
        <v>854</v>
      </c>
      <c r="E1257" s="171" t="s">
        <v>497</v>
      </c>
      <c r="F1257" s="172">
        <v>1272300</v>
      </c>
      <c r="G1257" s="172">
        <v>1392115.85</v>
      </c>
      <c r="H1257" s="172">
        <v>1384115.85</v>
      </c>
      <c r="I1257" s="172">
        <f t="shared" si="20"/>
        <v>99.4253351831315</v>
      </c>
    </row>
    <row r="1258" spans="1:9" ht="24">
      <c r="A1258" s="156">
        <v>1248</v>
      </c>
      <c r="B1258" s="170" t="s">
        <v>600</v>
      </c>
      <c r="C1258" s="171" t="s">
        <v>86</v>
      </c>
      <c r="D1258" s="171" t="s">
        <v>601</v>
      </c>
      <c r="E1258" s="171"/>
      <c r="F1258" s="172">
        <v>2148500</v>
      </c>
      <c r="G1258" s="172">
        <v>1727782.03</v>
      </c>
      <c r="H1258" s="172">
        <f>+H1259</f>
        <v>1435990.38</v>
      </c>
      <c r="I1258" s="172">
        <f t="shared" si="20"/>
        <v>83.11177886252237</v>
      </c>
    </row>
    <row r="1259" spans="1:9" ht="24">
      <c r="A1259" s="156">
        <v>1249</v>
      </c>
      <c r="B1259" s="170" t="s">
        <v>602</v>
      </c>
      <c r="C1259" s="171" t="s">
        <v>86</v>
      </c>
      <c r="D1259" s="171" t="s">
        <v>603</v>
      </c>
      <c r="E1259" s="171"/>
      <c r="F1259" s="172">
        <v>2148500</v>
      </c>
      <c r="G1259" s="172">
        <v>1727782.03</v>
      </c>
      <c r="H1259" s="172">
        <f>+H1260</f>
        <v>1435990.38</v>
      </c>
      <c r="I1259" s="172">
        <f t="shared" si="20"/>
        <v>83.11177886252237</v>
      </c>
    </row>
    <row r="1260" spans="1:9" ht="12.75">
      <c r="A1260" s="156">
        <v>1250</v>
      </c>
      <c r="B1260" s="170" t="s">
        <v>492</v>
      </c>
      <c r="C1260" s="171" t="s">
        <v>86</v>
      </c>
      <c r="D1260" s="171" t="s">
        <v>603</v>
      </c>
      <c r="E1260" s="171" t="s">
        <v>493</v>
      </c>
      <c r="F1260" s="172">
        <v>2148500</v>
      </c>
      <c r="G1260" s="172">
        <v>1727782.03</v>
      </c>
      <c r="H1260" s="172">
        <f>+H1261</f>
        <v>1435990.38</v>
      </c>
      <c r="I1260" s="172">
        <f t="shared" si="20"/>
        <v>83.11177886252237</v>
      </c>
    </row>
    <row r="1261" spans="1:9" ht="36">
      <c r="A1261" s="156">
        <v>1251</v>
      </c>
      <c r="B1261" s="170" t="s">
        <v>496</v>
      </c>
      <c r="C1261" s="171" t="s">
        <v>86</v>
      </c>
      <c r="D1261" s="171" t="s">
        <v>603</v>
      </c>
      <c r="E1261" s="171" t="s">
        <v>497</v>
      </c>
      <c r="F1261" s="172">
        <v>2148500</v>
      </c>
      <c r="G1261" s="172">
        <v>1727782.03</v>
      </c>
      <c r="H1261" s="172">
        <v>1435990.38</v>
      </c>
      <c r="I1261" s="172">
        <f t="shared" si="20"/>
        <v>83.11177886252237</v>
      </c>
    </row>
    <row r="1262" spans="1:9" ht="36">
      <c r="A1262" s="156">
        <v>1252</v>
      </c>
      <c r="B1262" s="170" t="s">
        <v>87</v>
      </c>
      <c r="C1262" s="171" t="s">
        <v>88</v>
      </c>
      <c r="D1262" s="171"/>
      <c r="E1262" s="171"/>
      <c r="F1262" s="172">
        <v>1127100</v>
      </c>
      <c r="G1262" s="172">
        <v>1007675.04</v>
      </c>
      <c r="H1262" s="172">
        <f>+H1263</f>
        <v>1007675.04</v>
      </c>
      <c r="I1262" s="172">
        <f t="shared" si="20"/>
        <v>100</v>
      </c>
    </row>
    <row r="1263" spans="1:9" ht="48">
      <c r="A1263" s="156">
        <v>1253</v>
      </c>
      <c r="B1263" s="170" t="s">
        <v>593</v>
      </c>
      <c r="C1263" s="171" t="s">
        <v>88</v>
      </c>
      <c r="D1263" s="171" t="s">
        <v>1174</v>
      </c>
      <c r="E1263" s="171"/>
      <c r="F1263" s="172">
        <v>1127100</v>
      </c>
      <c r="G1263" s="172">
        <v>1007675.04</v>
      </c>
      <c r="H1263" s="172">
        <f>+H1264</f>
        <v>1007675.04</v>
      </c>
      <c r="I1263" s="172">
        <f t="shared" si="20"/>
        <v>100</v>
      </c>
    </row>
    <row r="1264" spans="1:9" ht="24">
      <c r="A1264" s="156">
        <v>1254</v>
      </c>
      <c r="B1264" s="170" t="s">
        <v>594</v>
      </c>
      <c r="C1264" s="171" t="s">
        <v>88</v>
      </c>
      <c r="D1264" s="171" t="s">
        <v>854</v>
      </c>
      <c r="E1264" s="171"/>
      <c r="F1264" s="172">
        <v>1127100</v>
      </c>
      <c r="G1264" s="172">
        <v>1007675.04</v>
      </c>
      <c r="H1264" s="172">
        <f>+H1265</f>
        <v>1007675.04</v>
      </c>
      <c r="I1264" s="172">
        <f t="shared" si="20"/>
        <v>100</v>
      </c>
    </row>
    <row r="1265" spans="1:9" ht="12.75">
      <c r="A1265" s="156">
        <v>1255</v>
      </c>
      <c r="B1265" s="170" t="s">
        <v>492</v>
      </c>
      <c r="C1265" s="171" t="s">
        <v>88</v>
      </c>
      <c r="D1265" s="171" t="s">
        <v>854</v>
      </c>
      <c r="E1265" s="171" t="s">
        <v>493</v>
      </c>
      <c r="F1265" s="172">
        <v>1127100</v>
      </c>
      <c r="G1265" s="172">
        <v>1007675.04</v>
      </c>
      <c r="H1265" s="172">
        <f>+H1266</f>
        <v>1007675.04</v>
      </c>
      <c r="I1265" s="172">
        <f aca="true" t="shared" si="21" ref="I1265:I1328">+H1265/G1265*100</f>
        <v>100</v>
      </c>
    </row>
    <row r="1266" spans="1:9" ht="36">
      <c r="A1266" s="156">
        <v>1256</v>
      </c>
      <c r="B1266" s="170" t="s">
        <v>496</v>
      </c>
      <c r="C1266" s="171" t="s">
        <v>88</v>
      </c>
      <c r="D1266" s="171" t="s">
        <v>854</v>
      </c>
      <c r="E1266" s="171" t="s">
        <v>497</v>
      </c>
      <c r="F1266" s="172">
        <v>1127100</v>
      </c>
      <c r="G1266" s="172">
        <v>1007675.04</v>
      </c>
      <c r="H1266" s="172">
        <v>1007675.04</v>
      </c>
      <c r="I1266" s="172">
        <f t="shared" si="21"/>
        <v>100</v>
      </c>
    </row>
    <row r="1267" spans="1:9" ht="24">
      <c r="A1267" s="156">
        <v>1257</v>
      </c>
      <c r="B1267" s="170" t="s">
        <v>89</v>
      </c>
      <c r="C1267" s="171" t="s">
        <v>90</v>
      </c>
      <c r="D1267" s="171"/>
      <c r="E1267" s="171"/>
      <c r="F1267" s="172">
        <v>300000</v>
      </c>
      <c r="G1267" s="172">
        <v>300000</v>
      </c>
      <c r="H1267" s="172">
        <f>+H1268</f>
        <v>300000</v>
      </c>
      <c r="I1267" s="172">
        <f t="shared" si="21"/>
        <v>100</v>
      </c>
    </row>
    <row r="1268" spans="1:9" ht="24">
      <c r="A1268" s="156">
        <v>1258</v>
      </c>
      <c r="B1268" s="170" t="s">
        <v>600</v>
      </c>
      <c r="C1268" s="171" t="s">
        <v>90</v>
      </c>
      <c r="D1268" s="171" t="s">
        <v>601</v>
      </c>
      <c r="E1268" s="171"/>
      <c r="F1268" s="172">
        <v>300000</v>
      </c>
      <c r="G1268" s="172">
        <v>300000</v>
      </c>
      <c r="H1268" s="172">
        <f>+H1269</f>
        <v>300000</v>
      </c>
      <c r="I1268" s="172">
        <f t="shared" si="21"/>
        <v>100</v>
      </c>
    </row>
    <row r="1269" spans="1:9" ht="24">
      <c r="A1269" s="156">
        <v>1259</v>
      </c>
      <c r="B1269" s="170" t="s">
        <v>602</v>
      </c>
      <c r="C1269" s="171" t="s">
        <v>90</v>
      </c>
      <c r="D1269" s="171" t="s">
        <v>603</v>
      </c>
      <c r="E1269" s="171"/>
      <c r="F1269" s="172">
        <v>300000</v>
      </c>
      <c r="G1269" s="172">
        <v>300000</v>
      </c>
      <c r="H1269" s="172">
        <f>+H1270</f>
        <v>300000</v>
      </c>
      <c r="I1269" s="172">
        <f t="shared" si="21"/>
        <v>100</v>
      </c>
    </row>
    <row r="1270" spans="1:9" ht="12.75">
      <c r="A1270" s="156">
        <v>1260</v>
      </c>
      <c r="B1270" s="170" t="s">
        <v>492</v>
      </c>
      <c r="C1270" s="171" t="s">
        <v>90</v>
      </c>
      <c r="D1270" s="171" t="s">
        <v>603</v>
      </c>
      <c r="E1270" s="171" t="s">
        <v>493</v>
      </c>
      <c r="F1270" s="172">
        <v>300000</v>
      </c>
      <c r="G1270" s="172">
        <v>300000</v>
      </c>
      <c r="H1270" s="172">
        <f>+H1271</f>
        <v>300000</v>
      </c>
      <c r="I1270" s="172">
        <f t="shared" si="21"/>
        <v>100</v>
      </c>
    </row>
    <row r="1271" spans="1:9" ht="12.75">
      <c r="A1271" s="156">
        <v>1261</v>
      </c>
      <c r="B1271" s="170" t="s">
        <v>505</v>
      </c>
      <c r="C1271" s="171" t="s">
        <v>90</v>
      </c>
      <c r="D1271" s="171" t="s">
        <v>603</v>
      </c>
      <c r="E1271" s="171" t="s">
        <v>506</v>
      </c>
      <c r="F1271" s="172">
        <v>300000</v>
      </c>
      <c r="G1271" s="172">
        <v>300000</v>
      </c>
      <c r="H1271" s="172">
        <v>300000</v>
      </c>
      <c r="I1271" s="172">
        <f t="shared" si="21"/>
        <v>100</v>
      </c>
    </row>
    <row r="1272" spans="1:9" ht="24">
      <c r="A1272" s="156">
        <v>1262</v>
      </c>
      <c r="B1272" s="170" t="s">
        <v>198</v>
      </c>
      <c r="C1272" s="171" t="s">
        <v>199</v>
      </c>
      <c r="D1272" s="171"/>
      <c r="E1272" s="171"/>
      <c r="F1272" s="172">
        <v>1060000</v>
      </c>
      <c r="G1272" s="172">
        <v>896444</v>
      </c>
      <c r="H1272" s="172">
        <f>+H1274</f>
        <v>896444</v>
      </c>
      <c r="I1272" s="172">
        <f t="shared" si="21"/>
        <v>100</v>
      </c>
    </row>
    <row r="1273" spans="1:9" ht="24">
      <c r="A1273" s="156">
        <v>1263</v>
      </c>
      <c r="B1273" s="170" t="s">
        <v>200</v>
      </c>
      <c r="C1273" s="171" t="s">
        <v>201</v>
      </c>
      <c r="D1273" s="171"/>
      <c r="E1273" s="171"/>
      <c r="F1273" s="172">
        <v>1060000</v>
      </c>
      <c r="G1273" s="172">
        <v>896444</v>
      </c>
      <c r="H1273" s="172">
        <f>+H1274</f>
        <v>896444</v>
      </c>
      <c r="I1273" s="172">
        <f t="shared" si="21"/>
        <v>100</v>
      </c>
    </row>
    <row r="1274" spans="1:9" ht="36">
      <c r="A1274" s="156">
        <v>1264</v>
      </c>
      <c r="B1274" s="170" t="s">
        <v>202</v>
      </c>
      <c r="C1274" s="171" t="s">
        <v>203</v>
      </c>
      <c r="D1274" s="171"/>
      <c r="E1274" s="171"/>
      <c r="F1274" s="172">
        <v>1060000</v>
      </c>
      <c r="G1274" s="172">
        <v>896444</v>
      </c>
      <c r="H1274" s="172">
        <f>+H1275+H1279</f>
        <v>896444</v>
      </c>
      <c r="I1274" s="172">
        <f t="shared" si="21"/>
        <v>100</v>
      </c>
    </row>
    <row r="1275" spans="1:9" ht="48">
      <c r="A1275" s="156">
        <v>1265</v>
      </c>
      <c r="B1275" s="170" t="s">
        <v>593</v>
      </c>
      <c r="C1275" s="171" t="s">
        <v>203</v>
      </c>
      <c r="D1275" s="171" t="s">
        <v>1174</v>
      </c>
      <c r="E1275" s="171"/>
      <c r="F1275" s="172">
        <v>860600</v>
      </c>
      <c r="G1275" s="172">
        <v>886444</v>
      </c>
      <c r="H1275" s="172">
        <f>+H1276</f>
        <v>886444</v>
      </c>
      <c r="I1275" s="172">
        <f t="shared" si="21"/>
        <v>100</v>
      </c>
    </row>
    <row r="1276" spans="1:9" ht="24">
      <c r="A1276" s="156">
        <v>1266</v>
      </c>
      <c r="B1276" s="170" t="s">
        <v>594</v>
      </c>
      <c r="C1276" s="171" t="s">
        <v>203</v>
      </c>
      <c r="D1276" s="171" t="s">
        <v>854</v>
      </c>
      <c r="E1276" s="171"/>
      <c r="F1276" s="172">
        <v>860600</v>
      </c>
      <c r="G1276" s="172">
        <v>886444</v>
      </c>
      <c r="H1276" s="172">
        <f>+H1277</f>
        <v>886444</v>
      </c>
      <c r="I1276" s="172">
        <f t="shared" si="21"/>
        <v>100</v>
      </c>
    </row>
    <row r="1277" spans="1:9" ht="12.75">
      <c r="A1277" s="156">
        <v>1267</v>
      </c>
      <c r="B1277" s="170" t="s">
        <v>492</v>
      </c>
      <c r="C1277" s="171" t="s">
        <v>203</v>
      </c>
      <c r="D1277" s="171" t="s">
        <v>854</v>
      </c>
      <c r="E1277" s="171" t="s">
        <v>493</v>
      </c>
      <c r="F1277" s="172">
        <v>860600</v>
      </c>
      <c r="G1277" s="172">
        <v>886444</v>
      </c>
      <c r="H1277" s="172">
        <f>+H1278</f>
        <v>886444</v>
      </c>
      <c r="I1277" s="172">
        <f t="shared" si="21"/>
        <v>100</v>
      </c>
    </row>
    <row r="1278" spans="1:9" ht="24">
      <c r="A1278" s="156">
        <v>1268</v>
      </c>
      <c r="B1278" s="170" t="s">
        <v>501</v>
      </c>
      <c r="C1278" s="171" t="s">
        <v>203</v>
      </c>
      <c r="D1278" s="171" t="s">
        <v>854</v>
      </c>
      <c r="E1278" s="171" t="s">
        <v>502</v>
      </c>
      <c r="F1278" s="172">
        <v>860600</v>
      </c>
      <c r="G1278" s="172">
        <v>886444</v>
      </c>
      <c r="H1278" s="172">
        <v>886444</v>
      </c>
      <c r="I1278" s="172">
        <f t="shared" si="21"/>
        <v>100</v>
      </c>
    </row>
    <row r="1279" spans="1:9" ht="24">
      <c r="A1279" s="156">
        <v>1269</v>
      </c>
      <c r="B1279" s="170" t="s">
        <v>600</v>
      </c>
      <c r="C1279" s="171" t="s">
        <v>203</v>
      </c>
      <c r="D1279" s="171" t="s">
        <v>601</v>
      </c>
      <c r="E1279" s="171"/>
      <c r="F1279" s="172">
        <v>199400</v>
      </c>
      <c r="G1279" s="172">
        <v>10000</v>
      </c>
      <c r="H1279" s="172">
        <f>+H1280</f>
        <v>10000</v>
      </c>
      <c r="I1279" s="172">
        <f t="shared" si="21"/>
        <v>100</v>
      </c>
    </row>
    <row r="1280" spans="1:9" ht="24">
      <c r="A1280" s="156">
        <v>1270</v>
      </c>
      <c r="B1280" s="170" t="s">
        <v>602</v>
      </c>
      <c r="C1280" s="171" t="s">
        <v>203</v>
      </c>
      <c r="D1280" s="171" t="s">
        <v>603</v>
      </c>
      <c r="E1280" s="171"/>
      <c r="F1280" s="172">
        <v>199400</v>
      </c>
      <c r="G1280" s="172">
        <v>10000</v>
      </c>
      <c r="H1280" s="172">
        <f>+H1281</f>
        <v>10000</v>
      </c>
      <c r="I1280" s="172">
        <f t="shared" si="21"/>
        <v>100</v>
      </c>
    </row>
    <row r="1281" spans="1:9" ht="12.75">
      <c r="A1281" s="156">
        <v>1271</v>
      </c>
      <c r="B1281" s="170" t="s">
        <v>492</v>
      </c>
      <c r="C1281" s="171" t="s">
        <v>203</v>
      </c>
      <c r="D1281" s="171" t="s">
        <v>603</v>
      </c>
      <c r="E1281" s="171" t="s">
        <v>493</v>
      </c>
      <c r="F1281" s="172">
        <v>199400</v>
      </c>
      <c r="G1281" s="172">
        <v>10000</v>
      </c>
      <c r="H1281" s="172">
        <f>+H1282</f>
        <v>10000</v>
      </c>
      <c r="I1281" s="172">
        <f t="shared" si="21"/>
        <v>100</v>
      </c>
    </row>
    <row r="1282" spans="1:9" ht="24">
      <c r="A1282" s="156">
        <v>1272</v>
      </c>
      <c r="B1282" s="170" t="s">
        <v>501</v>
      </c>
      <c r="C1282" s="171" t="s">
        <v>203</v>
      </c>
      <c r="D1282" s="171" t="s">
        <v>603</v>
      </c>
      <c r="E1282" s="171" t="s">
        <v>502</v>
      </c>
      <c r="F1282" s="172">
        <v>199400</v>
      </c>
      <c r="G1282" s="172">
        <v>10000</v>
      </c>
      <c r="H1282" s="172">
        <v>10000</v>
      </c>
      <c r="I1282" s="172">
        <f t="shared" si="21"/>
        <v>100</v>
      </c>
    </row>
    <row r="1283" spans="1:9" ht="24">
      <c r="A1283" s="156">
        <v>1273</v>
      </c>
      <c r="B1283" s="170" t="s">
        <v>682</v>
      </c>
      <c r="C1283" s="171" t="s">
        <v>683</v>
      </c>
      <c r="D1283" s="171"/>
      <c r="E1283" s="171"/>
      <c r="F1283" s="172">
        <v>9775067.26</v>
      </c>
      <c r="G1283" s="172">
        <v>10019919.78</v>
      </c>
      <c r="H1283" s="172">
        <f>+H1284+H1313+H1323+H1337</f>
        <v>9941342.66</v>
      </c>
      <c r="I1283" s="172">
        <f t="shared" si="21"/>
        <v>99.21579092722038</v>
      </c>
    </row>
    <row r="1284" spans="1:9" ht="24">
      <c r="A1284" s="156">
        <v>1274</v>
      </c>
      <c r="B1284" s="170" t="s">
        <v>164</v>
      </c>
      <c r="C1284" s="171" t="s">
        <v>165</v>
      </c>
      <c r="D1284" s="171"/>
      <c r="E1284" s="171"/>
      <c r="F1284" s="172">
        <v>2180667.26</v>
      </c>
      <c r="G1284" s="172">
        <v>2241804.05</v>
      </c>
      <c r="H1284" s="172">
        <f>+H1285+H1290+H1295+H1304</f>
        <v>2164525.84</v>
      </c>
      <c r="I1284" s="172">
        <f t="shared" si="21"/>
        <v>96.55285616956576</v>
      </c>
    </row>
    <row r="1285" spans="1:9" ht="60">
      <c r="A1285" s="156">
        <v>1275</v>
      </c>
      <c r="B1285" s="173" t="s">
        <v>166</v>
      </c>
      <c r="C1285" s="171" t="s">
        <v>167</v>
      </c>
      <c r="D1285" s="171"/>
      <c r="E1285" s="171"/>
      <c r="F1285" s="172">
        <v>402064</v>
      </c>
      <c r="G1285" s="172">
        <v>402064</v>
      </c>
      <c r="H1285" s="172">
        <f>+H1286</f>
        <v>326453.15</v>
      </c>
      <c r="I1285" s="172">
        <f t="shared" si="21"/>
        <v>81.19432478411397</v>
      </c>
    </row>
    <row r="1286" spans="1:9" ht="48">
      <c r="A1286" s="156">
        <v>1276</v>
      </c>
      <c r="B1286" s="170" t="s">
        <v>593</v>
      </c>
      <c r="C1286" s="171" t="s">
        <v>167</v>
      </c>
      <c r="D1286" s="171" t="s">
        <v>1174</v>
      </c>
      <c r="E1286" s="171"/>
      <c r="F1286" s="172">
        <v>402064</v>
      </c>
      <c r="G1286" s="172">
        <v>402064</v>
      </c>
      <c r="H1286" s="172">
        <f>+H1287</f>
        <v>326453.15</v>
      </c>
      <c r="I1286" s="172">
        <f t="shared" si="21"/>
        <v>81.19432478411397</v>
      </c>
    </row>
    <row r="1287" spans="1:9" ht="24">
      <c r="A1287" s="156">
        <v>1277</v>
      </c>
      <c r="B1287" s="170" t="s">
        <v>594</v>
      </c>
      <c r="C1287" s="171" t="s">
        <v>167</v>
      </c>
      <c r="D1287" s="171" t="s">
        <v>854</v>
      </c>
      <c r="E1287" s="171"/>
      <c r="F1287" s="172">
        <v>402064</v>
      </c>
      <c r="G1287" s="172">
        <v>402064</v>
      </c>
      <c r="H1287" s="172">
        <f>+H1288</f>
        <v>326453.15</v>
      </c>
      <c r="I1287" s="172">
        <f t="shared" si="21"/>
        <v>81.19432478411397</v>
      </c>
    </row>
    <row r="1288" spans="1:9" ht="12.75">
      <c r="A1288" s="156">
        <v>1278</v>
      </c>
      <c r="B1288" s="170" t="s">
        <v>492</v>
      </c>
      <c r="C1288" s="171" t="s">
        <v>167</v>
      </c>
      <c r="D1288" s="171" t="s">
        <v>854</v>
      </c>
      <c r="E1288" s="171" t="s">
        <v>493</v>
      </c>
      <c r="F1288" s="172">
        <v>402064</v>
      </c>
      <c r="G1288" s="172">
        <v>402064</v>
      </c>
      <c r="H1288" s="172">
        <f>+H1289</f>
        <v>326453.15</v>
      </c>
      <c r="I1288" s="172">
        <f t="shared" si="21"/>
        <v>81.19432478411397</v>
      </c>
    </row>
    <row r="1289" spans="1:9" ht="36">
      <c r="A1289" s="156">
        <v>1279</v>
      </c>
      <c r="B1289" s="170" t="s">
        <v>498</v>
      </c>
      <c r="C1289" s="171" t="s">
        <v>167</v>
      </c>
      <c r="D1289" s="171" t="s">
        <v>854</v>
      </c>
      <c r="E1289" s="171" t="s">
        <v>499</v>
      </c>
      <c r="F1289" s="172">
        <v>402064</v>
      </c>
      <c r="G1289" s="172">
        <v>402064</v>
      </c>
      <c r="H1289" s="172">
        <v>326453.15</v>
      </c>
      <c r="I1289" s="172">
        <f t="shared" si="21"/>
        <v>81.19432478411397</v>
      </c>
    </row>
    <row r="1290" spans="1:9" ht="60">
      <c r="A1290" s="156">
        <v>1280</v>
      </c>
      <c r="B1290" s="173" t="s">
        <v>168</v>
      </c>
      <c r="C1290" s="171" t="s">
        <v>169</v>
      </c>
      <c r="D1290" s="171"/>
      <c r="E1290" s="171"/>
      <c r="F1290" s="172">
        <v>0</v>
      </c>
      <c r="G1290" s="172">
        <v>29841.84</v>
      </c>
      <c r="H1290" s="172">
        <f>+H1291</f>
        <v>28413.48</v>
      </c>
      <c r="I1290" s="172">
        <f t="shared" si="21"/>
        <v>95.21356591952774</v>
      </c>
    </row>
    <row r="1291" spans="1:9" ht="48">
      <c r="A1291" s="156">
        <v>1281</v>
      </c>
      <c r="B1291" s="170" t="s">
        <v>593</v>
      </c>
      <c r="C1291" s="171" t="s">
        <v>169</v>
      </c>
      <c r="D1291" s="171" t="s">
        <v>1174</v>
      </c>
      <c r="E1291" s="171"/>
      <c r="F1291" s="172">
        <v>0</v>
      </c>
      <c r="G1291" s="172">
        <v>29841.84</v>
      </c>
      <c r="H1291" s="172">
        <f>+H1292</f>
        <v>28413.48</v>
      </c>
      <c r="I1291" s="172">
        <f t="shared" si="21"/>
        <v>95.21356591952774</v>
      </c>
    </row>
    <row r="1292" spans="1:9" ht="24">
      <c r="A1292" s="156">
        <v>1282</v>
      </c>
      <c r="B1292" s="170" t="s">
        <v>594</v>
      </c>
      <c r="C1292" s="171" t="s">
        <v>169</v>
      </c>
      <c r="D1292" s="171" t="s">
        <v>854</v>
      </c>
      <c r="E1292" s="171"/>
      <c r="F1292" s="172">
        <v>0</v>
      </c>
      <c r="G1292" s="172">
        <v>29841.84</v>
      </c>
      <c r="H1292" s="172">
        <f>+H1293</f>
        <v>28413.48</v>
      </c>
      <c r="I1292" s="172">
        <f t="shared" si="21"/>
        <v>95.21356591952774</v>
      </c>
    </row>
    <row r="1293" spans="1:9" ht="12.75">
      <c r="A1293" s="156">
        <v>1283</v>
      </c>
      <c r="B1293" s="170" t="s">
        <v>492</v>
      </c>
      <c r="C1293" s="171" t="s">
        <v>169</v>
      </c>
      <c r="D1293" s="171" t="s">
        <v>854</v>
      </c>
      <c r="E1293" s="171" t="s">
        <v>493</v>
      </c>
      <c r="F1293" s="172">
        <v>0</v>
      </c>
      <c r="G1293" s="172">
        <v>29841.84</v>
      </c>
      <c r="H1293" s="172">
        <f>+H1294</f>
        <v>28413.48</v>
      </c>
      <c r="I1293" s="172">
        <f t="shared" si="21"/>
        <v>95.21356591952774</v>
      </c>
    </row>
    <row r="1294" spans="1:9" ht="36">
      <c r="A1294" s="156">
        <v>1284</v>
      </c>
      <c r="B1294" s="170" t="s">
        <v>498</v>
      </c>
      <c r="C1294" s="171" t="s">
        <v>169</v>
      </c>
      <c r="D1294" s="171" t="s">
        <v>854</v>
      </c>
      <c r="E1294" s="171" t="s">
        <v>499</v>
      </c>
      <c r="F1294" s="172">
        <v>0</v>
      </c>
      <c r="G1294" s="172">
        <v>29841.84</v>
      </c>
      <c r="H1294" s="172">
        <v>28413.48</v>
      </c>
      <c r="I1294" s="172">
        <f t="shared" si="21"/>
        <v>95.21356591952774</v>
      </c>
    </row>
    <row r="1295" spans="1:9" ht="36">
      <c r="A1295" s="156">
        <v>1285</v>
      </c>
      <c r="B1295" s="170" t="s">
        <v>172</v>
      </c>
      <c r="C1295" s="171" t="s">
        <v>173</v>
      </c>
      <c r="D1295" s="171"/>
      <c r="E1295" s="171"/>
      <c r="F1295" s="172">
        <v>74400</v>
      </c>
      <c r="G1295" s="172">
        <v>70212</v>
      </c>
      <c r="H1295" s="172">
        <f>+H1296+H1300</f>
        <v>69973.68</v>
      </c>
      <c r="I1295" s="172">
        <f t="shared" si="21"/>
        <v>99.660570842591</v>
      </c>
    </row>
    <row r="1296" spans="1:9" ht="48">
      <c r="A1296" s="156">
        <v>1286</v>
      </c>
      <c r="B1296" s="170" t="s">
        <v>593</v>
      </c>
      <c r="C1296" s="171" t="s">
        <v>173</v>
      </c>
      <c r="D1296" s="171" t="s">
        <v>1174</v>
      </c>
      <c r="E1296" s="171"/>
      <c r="F1296" s="172">
        <v>64700</v>
      </c>
      <c r="G1296" s="172">
        <v>70212</v>
      </c>
      <c r="H1296" s="172">
        <f>+H1297</f>
        <v>69973.68</v>
      </c>
      <c r="I1296" s="172">
        <f t="shared" si="21"/>
        <v>99.660570842591</v>
      </c>
    </row>
    <row r="1297" spans="1:9" ht="24">
      <c r="A1297" s="156">
        <v>1287</v>
      </c>
      <c r="B1297" s="170" t="s">
        <v>594</v>
      </c>
      <c r="C1297" s="171" t="s">
        <v>173</v>
      </c>
      <c r="D1297" s="171" t="s">
        <v>854</v>
      </c>
      <c r="E1297" s="171"/>
      <c r="F1297" s="172">
        <v>64700</v>
      </c>
      <c r="G1297" s="172">
        <v>70212</v>
      </c>
      <c r="H1297" s="172">
        <f>+H1298</f>
        <v>69973.68</v>
      </c>
      <c r="I1297" s="172">
        <f t="shared" si="21"/>
        <v>99.660570842591</v>
      </c>
    </row>
    <row r="1298" spans="1:9" ht="12.75">
      <c r="A1298" s="156">
        <v>1288</v>
      </c>
      <c r="B1298" s="170" t="s">
        <v>507</v>
      </c>
      <c r="C1298" s="171" t="s">
        <v>173</v>
      </c>
      <c r="D1298" s="171" t="s">
        <v>854</v>
      </c>
      <c r="E1298" s="171" t="s">
        <v>508</v>
      </c>
      <c r="F1298" s="172">
        <v>64700</v>
      </c>
      <c r="G1298" s="172">
        <v>70212</v>
      </c>
      <c r="H1298" s="172">
        <f>+H1299</f>
        <v>69973.68</v>
      </c>
      <c r="I1298" s="172">
        <f t="shared" si="21"/>
        <v>99.660570842591</v>
      </c>
    </row>
    <row r="1299" spans="1:9" ht="12.75">
      <c r="A1299" s="156">
        <v>1289</v>
      </c>
      <c r="B1299" s="170" t="s">
        <v>509</v>
      </c>
      <c r="C1299" s="171" t="s">
        <v>173</v>
      </c>
      <c r="D1299" s="171" t="s">
        <v>854</v>
      </c>
      <c r="E1299" s="171" t="s">
        <v>510</v>
      </c>
      <c r="F1299" s="172">
        <v>64700</v>
      </c>
      <c r="G1299" s="172">
        <v>70212</v>
      </c>
      <c r="H1299" s="172">
        <v>69973.68</v>
      </c>
      <c r="I1299" s="172">
        <f t="shared" si="21"/>
        <v>99.660570842591</v>
      </c>
    </row>
    <row r="1300" spans="1:9" ht="24">
      <c r="A1300" s="156">
        <v>1290</v>
      </c>
      <c r="B1300" s="170" t="s">
        <v>600</v>
      </c>
      <c r="C1300" s="171" t="s">
        <v>173</v>
      </c>
      <c r="D1300" s="171" t="s">
        <v>601</v>
      </c>
      <c r="E1300" s="171"/>
      <c r="F1300" s="172">
        <v>9700</v>
      </c>
      <c r="G1300" s="172">
        <v>0</v>
      </c>
      <c r="H1300" s="172">
        <f>+H1301</f>
        <v>0</v>
      </c>
      <c r="I1300" s="172">
        <v>0</v>
      </c>
    </row>
    <row r="1301" spans="1:9" ht="24">
      <c r="A1301" s="156">
        <v>1291</v>
      </c>
      <c r="B1301" s="170" t="s">
        <v>602</v>
      </c>
      <c r="C1301" s="171" t="s">
        <v>173</v>
      </c>
      <c r="D1301" s="171" t="s">
        <v>603</v>
      </c>
      <c r="E1301" s="171"/>
      <c r="F1301" s="172">
        <v>9700</v>
      </c>
      <c r="G1301" s="172">
        <v>0</v>
      </c>
      <c r="H1301" s="172">
        <f>+H1302</f>
        <v>0</v>
      </c>
      <c r="I1301" s="172">
        <v>0</v>
      </c>
    </row>
    <row r="1302" spans="1:9" ht="12.75">
      <c r="A1302" s="156">
        <v>1292</v>
      </c>
      <c r="B1302" s="170" t="s">
        <v>507</v>
      </c>
      <c r="C1302" s="171" t="s">
        <v>173</v>
      </c>
      <c r="D1302" s="171" t="s">
        <v>603</v>
      </c>
      <c r="E1302" s="171" t="s">
        <v>508</v>
      </c>
      <c r="F1302" s="172">
        <v>9700</v>
      </c>
      <c r="G1302" s="172">
        <v>0</v>
      </c>
      <c r="H1302" s="172">
        <f>+H1303</f>
        <v>0</v>
      </c>
      <c r="I1302" s="172">
        <v>0</v>
      </c>
    </row>
    <row r="1303" spans="1:9" ht="12.75">
      <c r="A1303" s="156">
        <v>1293</v>
      </c>
      <c r="B1303" s="170" t="s">
        <v>509</v>
      </c>
      <c r="C1303" s="171" t="s">
        <v>173</v>
      </c>
      <c r="D1303" s="171" t="s">
        <v>603</v>
      </c>
      <c r="E1303" s="171" t="s">
        <v>510</v>
      </c>
      <c r="F1303" s="172">
        <v>9700</v>
      </c>
      <c r="G1303" s="172">
        <v>0</v>
      </c>
      <c r="H1303" s="172">
        <v>0</v>
      </c>
      <c r="I1303" s="172">
        <v>0</v>
      </c>
    </row>
    <row r="1304" spans="1:9" ht="36">
      <c r="A1304" s="156">
        <v>1294</v>
      </c>
      <c r="B1304" s="170" t="s">
        <v>170</v>
      </c>
      <c r="C1304" s="171" t="s">
        <v>171</v>
      </c>
      <c r="D1304" s="171"/>
      <c r="E1304" s="171"/>
      <c r="F1304" s="172">
        <v>1704203.26</v>
      </c>
      <c r="G1304" s="172">
        <v>1739686.21</v>
      </c>
      <c r="H1304" s="172">
        <f>+H1305+H1309</f>
        <v>1739685.53</v>
      </c>
      <c r="I1304" s="172">
        <f t="shared" si="21"/>
        <v>99.99996091249123</v>
      </c>
    </row>
    <row r="1305" spans="1:9" ht="48">
      <c r="A1305" s="156">
        <v>1295</v>
      </c>
      <c r="B1305" s="170" t="s">
        <v>593</v>
      </c>
      <c r="C1305" s="171" t="s">
        <v>171</v>
      </c>
      <c r="D1305" s="171" t="s">
        <v>1174</v>
      </c>
      <c r="E1305" s="171"/>
      <c r="F1305" s="172">
        <v>1360700</v>
      </c>
      <c r="G1305" s="172">
        <v>1397887.95</v>
      </c>
      <c r="H1305" s="172">
        <f>+H1306</f>
        <v>1397887.37</v>
      </c>
      <c r="I1305" s="172">
        <f t="shared" si="21"/>
        <v>99.99995850883472</v>
      </c>
    </row>
    <row r="1306" spans="1:9" ht="24">
      <c r="A1306" s="156">
        <v>1296</v>
      </c>
      <c r="B1306" s="170" t="s">
        <v>594</v>
      </c>
      <c r="C1306" s="171" t="s">
        <v>171</v>
      </c>
      <c r="D1306" s="171" t="s">
        <v>854</v>
      </c>
      <c r="E1306" s="171"/>
      <c r="F1306" s="172">
        <v>1360700</v>
      </c>
      <c r="G1306" s="172">
        <v>1397887.95</v>
      </c>
      <c r="H1306" s="172">
        <f>+H1307</f>
        <v>1397887.37</v>
      </c>
      <c r="I1306" s="172">
        <f t="shared" si="21"/>
        <v>99.99995850883472</v>
      </c>
    </row>
    <row r="1307" spans="1:9" ht="12.75">
      <c r="A1307" s="156">
        <v>1297</v>
      </c>
      <c r="B1307" s="170" t="s">
        <v>492</v>
      </c>
      <c r="C1307" s="171" t="s">
        <v>171</v>
      </c>
      <c r="D1307" s="171" t="s">
        <v>854</v>
      </c>
      <c r="E1307" s="171" t="s">
        <v>493</v>
      </c>
      <c r="F1307" s="172">
        <v>1360700</v>
      </c>
      <c r="G1307" s="172">
        <v>1397887.95</v>
      </c>
      <c r="H1307" s="172">
        <f>+H1308</f>
        <v>1397887.37</v>
      </c>
      <c r="I1307" s="172">
        <f t="shared" si="21"/>
        <v>99.99995850883472</v>
      </c>
    </row>
    <row r="1308" spans="1:9" ht="36">
      <c r="A1308" s="156">
        <v>1298</v>
      </c>
      <c r="B1308" s="170" t="s">
        <v>498</v>
      </c>
      <c r="C1308" s="171" t="s">
        <v>171</v>
      </c>
      <c r="D1308" s="171" t="s">
        <v>854</v>
      </c>
      <c r="E1308" s="171" t="s">
        <v>499</v>
      </c>
      <c r="F1308" s="172">
        <v>1360700</v>
      </c>
      <c r="G1308" s="172">
        <v>1397887.95</v>
      </c>
      <c r="H1308" s="172">
        <v>1397887.37</v>
      </c>
      <c r="I1308" s="172">
        <f t="shared" si="21"/>
        <v>99.99995850883472</v>
      </c>
    </row>
    <row r="1309" spans="1:9" ht="24">
      <c r="A1309" s="156">
        <v>1299</v>
      </c>
      <c r="B1309" s="170" t="s">
        <v>600</v>
      </c>
      <c r="C1309" s="171" t="s">
        <v>171</v>
      </c>
      <c r="D1309" s="171" t="s">
        <v>601</v>
      </c>
      <c r="E1309" s="171"/>
      <c r="F1309" s="172">
        <v>343503.26</v>
      </c>
      <c r="G1309" s="172">
        <v>341798.26</v>
      </c>
      <c r="H1309" s="172">
        <f>+H1310</f>
        <v>341798.16</v>
      </c>
      <c r="I1309" s="172">
        <f t="shared" si="21"/>
        <v>99.99997074297569</v>
      </c>
    </row>
    <row r="1310" spans="1:9" ht="24">
      <c r="A1310" s="156">
        <v>1300</v>
      </c>
      <c r="B1310" s="170" t="s">
        <v>602</v>
      </c>
      <c r="C1310" s="171" t="s">
        <v>171</v>
      </c>
      <c r="D1310" s="171" t="s">
        <v>603</v>
      </c>
      <c r="E1310" s="171"/>
      <c r="F1310" s="172">
        <v>343503.26</v>
      </c>
      <c r="G1310" s="172">
        <v>341798.26</v>
      </c>
      <c r="H1310" s="172">
        <f>+H1311</f>
        <v>341798.16</v>
      </c>
      <c r="I1310" s="172">
        <f t="shared" si="21"/>
        <v>99.99997074297569</v>
      </c>
    </row>
    <row r="1311" spans="1:9" ht="12.75">
      <c r="A1311" s="156">
        <v>1301</v>
      </c>
      <c r="B1311" s="170" t="s">
        <v>492</v>
      </c>
      <c r="C1311" s="171" t="s">
        <v>171</v>
      </c>
      <c r="D1311" s="171" t="s">
        <v>603</v>
      </c>
      <c r="E1311" s="171" t="s">
        <v>493</v>
      </c>
      <c r="F1311" s="172">
        <v>343503.26</v>
      </c>
      <c r="G1311" s="172">
        <v>341798.26</v>
      </c>
      <c r="H1311" s="172">
        <f>+H1312</f>
        <v>341798.16</v>
      </c>
      <c r="I1311" s="172">
        <f t="shared" si="21"/>
        <v>99.99997074297569</v>
      </c>
    </row>
    <row r="1312" spans="1:9" ht="36">
      <c r="A1312" s="156">
        <v>1302</v>
      </c>
      <c r="B1312" s="170" t="s">
        <v>498</v>
      </c>
      <c r="C1312" s="171" t="s">
        <v>171</v>
      </c>
      <c r="D1312" s="171" t="s">
        <v>603</v>
      </c>
      <c r="E1312" s="171" t="s">
        <v>499</v>
      </c>
      <c r="F1312" s="172">
        <v>343503.26</v>
      </c>
      <c r="G1312" s="172">
        <v>341798.26</v>
      </c>
      <c r="H1312" s="172">
        <v>341798.16</v>
      </c>
      <c r="I1312" s="172">
        <f t="shared" si="21"/>
        <v>99.99997074297569</v>
      </c>
    </row>
    <row r="1313" spans="1:9" ht="12.75">
      <c r="A1313" s="156">
        <v>1303</v>
      </c>
      <c r="B1313" s="170" t="s">
        <v>205</v>
      </c>
      <c r="C1313" s="171" t="s">
        <v>206</v>
      </c>
      <c r="D1313" s="171"/>
      <c r="E1313" s="171"/>
      <c r="F1313" s="172">
        <v>595400</v>
      </c>
      <c r="G1313" s="172">
        <v>561888</v>
      </c>
      <c r="H1313" s="172">
        <f>+H1314</f>
        <v>561888</v>
      </c>
      <c r="I1313" s="172">
        <f t="shared" si="21"/>
        <v>100</v>
      </c>
    </row>
    <row r="1314" spans="1:9" ht="36">
      <c r="A1314" s="156">
        <v>1304</v>
      </c>
      <c r="B1314" s="170" t="s">
        <v>172</v>
      </c>
      <c r="C1314" s="171" t="s">
        <v>207</v>
      </c>
      <c r="D1314" s="171"/>
      <c r="E1314" s="171"/>
      <c r="F1314" s="172">
        <v>595400</v>
      </c>
      <c r="G1314" s="172">
        <v>561888</v>
      </c>
      <c r="H1314" s="172">
        <f>+H1315+H1319</f>
        <v>561888</v>
      </c>
      <c r="I1314" s="172">
        <f t="shared" si="21"/>
        <v>100</v>
      </c>
    </row>
    <row r="1315" spans="1:9" ht="48">
      <c r="A1315" s="156">
        <v>1305</v>
      </c>
      <c r="B1315" s="170" t="s">
        <v>593</v>
      </c>
      <c r="C1315" s="171" t="s">
        <v>207</v>
      </c>
      <c r="D1315" s="171" t="s">
        <v>1174</v>
      </c>
      <c r="E1315" s="171"/>
      <c r="F1315" s="172">
        <v>522200</v>
      </c>
      <c r="G1315" s="172">
        <v>512355.2</v>
      </c>
      <c r="H1315" s="172">
        <f>+H1316</f>
        <v>512355.2</v>
      </c>
      <c r="I1315" s="172">
        <f t="shared" si="21"/>
        <v>100</v>
      </c>
    </row>
    <row r="1316" spans="1:9" ht="24">
      <c r="A1316" s="156">
        <v>1306</v>
      </c>
      <c r="B1316" s="170" t="s">
        <v>594</v>
      </c>
      <c r="C1316" s="171" t="s">
        <v>207</v>
      </c>
      <c r="D1316" s="171" t="s">
        <v>854</v>
      </c>
      <c r="E1316" s="171"/>
      <c r="F1316" s="172">
        <v>522200</v>
      </c>
      <c r="G1316" s="172">
        <v>512355.2</v>
      </c>
      <c r="H1316" s="172">
        <f>+H1317</f>
        <v>512355.2</v>
      </c>
      <c r="I1316" s="172">
        <f t="shared" si="21"/>
        <v>100</v>
      </c>
    </row>
    <row r="1317" spans="1:9" ht="12.75">
      <c r="A1317" s="156">
        <v>1307</v>
      </c>
      <c r="B1317" s="170" t="s">
        <v>507</v>
      </c>
      <c r="C1317" s="171" t="s">
        <v>207</v>
      </c>
      <c r="D1317" s="171" t="s">
        <v>854</v>
      </c>
      <c r="E1317" s="171" t="s">
        <v>508</v>
      </c>
      <c r="F1317" s="172">
        <v>522200</v>
      </c>
      <c r="G1317" s="172">
        <v>512355.2</v>
      </c>
      <c r="H1317" s="172">
        <f>+H1318</f>
        <v>512355.2</v>
      </c>
      <c r="I1317" s="172">
        <f t="shared" si="21"/>
        <v>100</v>
      </c>
    </row>
    <row r="1318" spans="1:9" ht="12.75">
      <c r="A1318" s="156">
        <v>1308</v>
      </c>
      <c r="B1318" s="170" t="s">
        <v>509</v>
      </c>
      <c r="C1318" s="171" t="s">
        <v>207</v>
      </c>
      <c r="D1318" s="171" t="s">
        <v>854</v>
      </c>
      <c r="E1318" s="171" t="s">
        <v>510</v>
      </c>
      <c r="F1318" s="172">
        <v>522200</v>
      </c>
      <c r="G1318" s="172">
        <v>512355.2</v>
      </c>
      <c r="H1318" s="172">
        <v>512355.2</v>
      </c>
      <c r="I1318" s="172">
        <f t="shared" si="21"/>
        <v>100</v>
      </c>
    </row>
    <row r="1319" spans="1:9" ht="24">
      <c r="A1319" s="156">
        <v>1309</v>
      </c>
      <c r="B1319" s="170" t="s">
        <v>600</v>
      </c>
      <c r="C1319" s="171" t="s">
        <v>207</v>
      </c>
      <c r="D1319" s="171" t="s">
        <v>601</v>
      </c>
      <c r="E1319" s="171"/>
      <c r="F1319" s="172">
        <v>73200</v>
      </c>
      <c r="G1319" s="172">
        <v>49532.8</v>
      </c>
      <c r="H1319" s="172">
        <f>+H1320</f>
        <v>49532.8</v>
      </c>
      <c r="I1319" s="172">
        <f t="shared" si="21"/>
        <v>100</v>
      </c>
    </row>
    <row r="1320" spans="1:9" ht="24">
      <c r="A1320" s="156">
        <v>1310</v>
      </c>
      <c r="B1320" s="170" t="s">
        <v>602</v>
      </c>
      <c r="C1320" s="171" t="s">
        <v>207</v>
      </c>
      <c r="D1320" s="171" t="s">
        <v>603</v>
      </c>
      <c r="E1320" s="171"/>
      <c r="F1320" s="172">
        <v>73200</v>
      </c>
      <c r="G1320" s="172">
        <v>49532.8</v>
      </c>
      <c r="H1320" s="172">
        <f>+H1321</f>
        <v>49532.8</v>
      </c>
      <c r="I1320" s="172">
        <f t="shared" si="21"/>
        <v>100</v>
      </c>
    </row>
    <row r="1321" spans="1:9" ht="12.75">
      <c r="A1321" s="156">
        <v>1311</v>
      </c>
      <c r="B1321" s="170" t="s">
        <v>507</v>
      </c>
      <c r="C1321" s="171" t="s">
        <v>207</v>
      </c>
      <c r="D1321" s="171" t="s">
        <v>603</v>
      </c>
      <c r="E1321" s="171" t="s">
        <v>508</v>
      </c>
      <c r="F1321" s="172">
        <v>73200</v>
      </c>
      <c r="G1321" s="172">
        <v>49532.8</v>
      </c>
      <c r="H1321" s="172">
        <f>+H1322</f>
        <v>49532.8</v>
      </c>
      <c r="I1321" s="172">
        <f t="shared" si="21"/>
        <v>100</v>
      </c>
    </row>
    <row r="1322" spans="1:9" ht="12.75">
      <c r="A1322" s="156">
        <v>1312</v>
      </c>
      <c r="B1322" s="170" t="s">
        <v>509</v>
      </c>
      <c r="C1322" s="171" t="s">
        <v>207</v>
      </c>
      <c r="D1322" s="171" t="s">
        <v>603</v>
      </c>
      <c r="E1322" s="171" t="s">
        <v>510</v>
      </c>
      <c r="F1322" s="172">
        <v>73200</v>
      </c>
      <c r="G1322" s="172">
        <v>49532.8</v>
      </c>
      <c r="H1322" s="172">
        <v>49532.8</v>
      </c>
      <c r="I1322" s="172">
        <f t="shared" si="21"/>
        <v>100</v>
      </c>
    </row>
    <row r="1323" spans="1:9" ht="24">
      <c r="A1323" s="156">
        <v>1313</v>
      </c>
      <c r="B1323" s="170" t="s">
        <v>2</v>
      </c>
      <c r="C1323" s="171" t="s">
        <v>3</v>
      </c>
      <c r="D1323" s="171"/>
      <c r="E1323" s="171"/>
      <c r="F1323" s="172">
        <v>1589700</v>
      </c>
      <c r="G1323" s="172">
        <v>1704434.2</v>
      </c>
      <c r="H1323" s="172">
        <f>+H1324</f>
        <v>1703135.29</v>
      </c>
      <c r="I1323" s="172">
        <f t="shared" si="21"/>
        <v>99.92379230597463</v>
      </c>
    </row>
    <row r="1324" spans="1:9" ht="36">
      <c r="A1324" s="156">
        <v>1314</v>
      </c>
      <c r="B1324" s="170" t="s">
        <v>4</v>
      </c>
      <c r="C1324" s="171" t="s">
        <v>5</v>
      </c>
      <c r="D1324" s="171"/>
      <c r="E1324" s="171"/>
      <c r="F1324" s="172">
        <v>1589700</v>
      </c>
      <c r="G1324" s="172">
        <v>1704434.2</v>
      </c>
      <c r="H1324" s="172">
        <f>+H1325+H1329+H1333</f>
        <v>1703135.29</v>
      </c>
      <c r="I1324" s="172">
        <f t="shared" si="21"/>
        <v>99.92379230597463</v>
      </c>
    </row>
    <row r="1325" spans="1:9" ht="48">
      <c r="A1325" s="156">
        <v>1315</v>
      </c>
      <c r="B1325" s="170" t="s">
        <v>593</v>
      </c>
      <c r="C1325" s="171" t="s">
        <v>5</v>
      </c>
      <c r="D1325" s="171" t="s">
        <v>1174</v>
      </c>
      <c r="E1325" s="171"/>
      <c r="F1325" s="172">
        <v>1559700</v>
      </c>
      <c r="G1325" s="172">
        <v>1439155</v>
      </c>
      <c r="H1325" s="172">
        <f>+H1326</f>
        <v>1437856.21</v>
      </c>
      <c r="I1325" s="172">
        <f t="shared" si="21"/>
        <v>99.9097532927308</v>
      </c>
    </row>
    <row r="1326" spans="1:9" ht="12.75">
      <c r="A1326" s="156">
        <v>1316</v>
      </c>
      <c r="B1326" s="170" t="s">
        <v>688</v>
      </c>
      <c r="C1326" s="171" t="s">
        <v>5</v>
      </c>
      <c r="D1326" s="171" t="s">
        <v>1446</v>
      </c>
      <c r="E1326" s="171"/>
      <c r="F1326" s="172">
        <v>1559700</v>
      </c>
      <c r="G1326" s="172">
        <v>1439155</v>
      </c>
      <c r="H1326" s="172">
        <f>+H1327</f>
        <v>1437856.21</v>
      </c>
      <c r="I1326" s="172">
        <f t="shared" si="21"/>
        <v>99.9097532927308</v>
      </c>
    </row>
    <row r="1327" spans="1:9" ht="12.75">
      <c r="A1327" s="156">
        <v>1317</v>
      </c>
      <c r="B1327" s="170" t="s">
        <v>517</v>
      </c>
      <c r="C1327" s="171" t="s">
        <v>5</v>
      </c>
      <c r="D1327" s="171" t="s">
        <v>1446</v>
      </c>
      <c r="E1327" s="171" t="s">
        <v>518</v>
      </c>
      <c r="F1327" s="172">
        <v>1559700</v>
      </c>
      <c r="G1327" s="172">
        <v>1439155</v>
      </c>
      <c r="H1327" s="172">
        <f>+H1328</f>
        <v>1437856.21</v>
      </c>
      <c r="I1327" s="172">
        <f t="shared" si="21"/>
        <v>99.9097532927308</v>
      </c>
    </row>
    <row r="1328" spans="1:9" ht="12.75">
      <c r="A1328" s="156">
        <v>1318</v>
      </c>
      <c r="B1328" s="170" t="s">
        <v>525</v>
      </c>
      <c r="C1328" s="171" t="s">
        <v>5</v>
      </c>
      <c r="D1328" s="171" t="s">
        <v>1446</v>
      </c>
      <c r="E1328" s="171" t="s">
        <v>526</v>
      </c>
      <c r="F1328" s="172">
        <v>1559700</v>
      </c>
      <c r="G1328" s="172">
        <v>1439155</v>
      </c>
      <c r="H1328" s="172">
        <v>1437856.21</v>
      </c>
      <c r="I1328" s="172">
        <f t="shared" si="21"/>
        <v>99.9097532927308</v>
      </c>
    </row>
    <row r="1329" spans="1:9" ht="24">
      <c r="A1329" s="156">
        <v>1319</v>
      </c>
      <c r="B1329" s="170" t="s">
        <v>600</v>
      </c>
      <c r="C1329" s="171" t="s">
        <v>5</v>
      </c>
      <c r="D1329" s="171" t="s">
        <v>601</v>
      </c>
      <c r="E1329" s="171"/>
      <c r="F1329" s="172">
        <v>30000</v>
      </c>
      <c r="G1329" s="172">
        <v>85279.2</v>
      </c>
      <c r="H1329" s="172">
        <f>+H1330</f>
        <v>85279.08</v>
      </c>
      <c r="I1329" s="172">
        <f aca="true" t="shared" si="22" ref="I1329:I1392">+H1329/G1329*100</f>
        <v>99.99985928573439</v>
      </c>
    </row>
    <row r="1330" spans="1:9" ht="24">
      <c r="A1330" s="156">
        <v>1320</v>
      </c>
      <c r="B1330" s="170" t="s">
        <v>602</v>
      </c>
      <c r="C1330" s="171" t="s">
        <v>5</v>
      </c>
      <c r="D1330" s="171" t="s">
        <v>603</v>
      </c>
      <c r="E1330" s="171"/>
      <c r="F1330" s="172">
        <v>30000</v>
      </c>
      <c r="G1330" s="172">
        <v>85279.2</v>
      </c>
      <c r="H1330" s="172">
        <f>+H1331</f>
        <v>85279.08</v>
      </c>
      <c r="I1330" s="172">
        <f t="shared" si="22"/>
        <v>99.99985928573439</v>
      </c>
    </row>
    <row r="1331" spans="1:9" ht="12.75">
      <c r="A1331" s="156">
        <v>1321</v>
      </c>
      <c r="B1331" s="170" t="s">
        <v>517</v>
      </c>
      <c r="C1331" s="171" t="s">
        <v>5</v>
      </c>
      <c r="D1331" s="171" t="s">
        <v>603</v>
      </c>
      <c r="E1331" s="171" t="s">
        <v>518</v>
      </c>
      <c r="F1331" s="172">
        <v>30000</v>
      </c>
      <c r="G1331" s="172">
        <v>85279.2</v>
      </c>
      <c r="H1331" s="172">
        <f>+H1332</f>
        <v>85279.08</v>
      </c>
      <c r="I1331" s="172">
        <f t="shared" si="22"/>
        <v>99.99985928573439</v>
      </c>
    </row>
    <row r="1332" spans="1:9" ht="12.75">
      <c r="A1332" s="156">
        <v>1322</v>
      </c>
      <c r="B1332" s="170" t="s">
        <v>525</v>
      </c>
      <c r="C1332" s="171" t="s">
        <v>5</v>
      </c>
      <c r="D1332" s="171" t="s">
        <v>603</v>
      </c>
      <c r="E1332" s="171" t="s">
        <v>526</v>
      </c>
      <c r="F1332" s="172">
        <v>30000</v>
      </c>
      <c r="G1332" s="172">
        <v>85279.2</v>
      </c>
      <c r="H1332" s="172">
        <v>85279.08</v>
      </c>
      <c r="I1332" s="172">
        <f t="shared" si="22"/>
        <v>99.99985928573439</v>
      </c>
    </row>
    <row r="1333" spans="1:9" ht="12.75">
      <c r="A1333" s="156">
        <v>1323</v>
      </c>
      <c r="B1333" s="170" t="s">
        <v>606</v>
      </c>
      <c r="C1333" s="171" t="s">
        <v>5</v>
      </c>
      <c r="D1333" s="171" t="s">
        <v>1131</v>
      </c>
      <c r="E1333" s="171"/>
      <c r="F1333" s="172">
        <v>0</v>
      </c>
      <c r="G1333" s="172">
        <v>180000</v>
      </c>
      <c r="H1333" s="172">
        <f>+H1334</f>
        <v>180000</v>
      </c>
      <c r="I1333" s="172">
        <f t="shared" si="22"/>
        <v>100</v>
      </c>
    </row>
    <row r="1334" spans="1:9" ht="12.75">
      <c r="A1334" s="156">
        <v>1324</v>
      </c>
      <c r="B1334" s="170" t="s">
        <v>609</v>
      </c>
      <c r="C1334" s="171" t="s">
        <v>5</v>
      </c>
      <c r="D1334" s="171" t="s">
        <v>610</v>
      </c>
      <c r="E1334" s="171"/>
      <c r="F1334" s="172">
        <v>0</v>
      </c>
      <c r="G1334" s="172">
        <v>180000</v>
      </c>
      <c r="H1334" s="172">
        <f>+H1335</f>
        <v>180000</v>
      </c>
      <c r="I1334" s="172">
        <f t="shared" si="22"/>
        <v>100</v>
      </c>
    </row>
    <row r="1335" spans="1:9" ht="12.75">
      <c r="A1335" s="156">
        <v>1325</v>
      </c>
      <c r="B1335" s="170" t="s">
        <v>517</v>
      </c>
      <c r="C1335" s="171" t="s">
        <v>5</v>
      </c>
      <c r="D1335" s="171" t="s">
        <v>610</v>
      </c>
      <c r="E1335" s="171" t="s">
        <v>518</v>
      </c>
      <c r="F1335" s="172">
        <v>0</v>
      </c>
      <c r="G1335" s="172">
        <v>180000</v>
      </c>
      <c r="H1335" s="172">
        <f>+H1336</f>
        <v>180000</v>
      </c>
      <c r="I1335" s="172">
        <f t="shared" si="22"/>
        <v>100</v>
      </c>
    </row>
    <row r="1336" spans="1:9" ht="12.75">
      <c r="A1336" s="156">
        <v>1326</v>
      </c>
      <c r="B1336" s="170" t="s">
        <v>525</v>
      </c>
      <c r="C1336" s="171" t="s">
        <v>5</v>
      </c>
      <c r="D1336" s="171" t="s">
        <v>610</v>
      </c>
      <c r="E1336" s="171" t="s">
        <v>526</v>
      </c>
      <c r="F1336" s="172">
        <v>0</v>
      </c>
      <c r="G1336" s="172">
        <v>180000</v>
      </c>
      <c r="H1336" s="172">
        <v>180000</v>
      </c>
      <c r="I1336" s="172">
        <f t="shared" si="22"/>
        <v>100</v>
      </c>
    </row>
    <row r="1337" spans="1:9" ht="24">
      <c r="A1337" s="156">
        <v>1327</v>
      </c>
      <c r="B1337" s="170" t="s">
        <v>684</v>
      </c>
      <c r="C1337" s="171" t="s">
        <v>685</v>
      </c>
      <c r="D1337" s="171"/>
      <c r="E1337" s="171"/>
      <c r="F1337" s="172">
        <v>5409300</v>
      </c>
      <c r="G1337" s="172">
        <v>5511793.53</v>
      </c>
      <c r="H1337" s="172">
        <f>+H1338</f>
        <v>5511793.53</v>
      </c>
      <c r="I1337" s="172">
        <f t="shared" si="22"/>
        <v>100</v>
      </c>
    </row>
    <row r="1338" spans="1:9" ht="48">
      <c r="A1338" s="156">
        <v>1328</v>
      </c>
      <c r="B1338" s="170" t="s">
        <v>686</v>
      </c>
      <c r="C1338" s="171" t="s">
        <v>687</v>
      </c>
      <c r="D1338" s="171"/>
      <c r="E1338" s="171"/>
      <c r="F1338" s="172">
        <v>5409300</v>
      </c>
      <c r="G1338" s="172">
        <v>5511793.53</v>
      </c>
      <c r="H1338" s="172">
        <f>+H1339+H1346</f>
        <v>5511793.53</v>
      </c>
      <c r="I1338" s="172">
        <f t="shared" si="22"/>
        <v>100</v>
      </c>
    </row>
    <row r="1339" spans="1:9" ht="48">
      <c r="A1339" s="156">
        <v>1329</v>
      </c>
      <c r="B1339" s="170" t="s">
        <v>593</v>
      </c>
      <c r="C1339" s="171" t="s">
        <v>687</v>
      </c>
      <c r="D1339" s="171" t="s">
        <v>1174</v>
      </c>
      <c r="E1339" s="171"/>
      <c r="F1339" s="172">
        <v>5088900</v>
      </c>
      <c r="G1339" s="172">
        <v>5285237.53</v>
      </c>
      <c r="H1339" s="172">
        <f>+H1340</f>
        <v>5285237.53</v>
      </c>
      <c r="I1339" s="172">
        <f t="shared" si="22"/>
        <v>100</v>
      </c>
    </row>
    <row r="1340" spans="1:9" ht="12.75">
      <c r="A1340" s="156">
        <v>1330</v>
      </c>
      <c r="B1340" s="170" t="s">
        <v>688</v>
      </c>
      <c r="C1340" s="171" t="s">
        <v>687</v>
      </c>
      <c r="D1340" s="171" t="s">
        <v>1446</v>
      </c>
      <c r="E1340" s="171"/>
      <c r="F1340" s="172">
        <v>5066400</v>
      </c>
      <c r="G1340" s="172">
        <v>5285237.53</v>
      </c>
      <c r="H1340" s="172">
        <f>+H1341</f>
        <v>5285237.53</v>
      </c>
      <c r="I1340" s="172">
        <f t="shared" si="22"/>
        <v>100</v>
      </c>
    </row>
    <row r="1341" spans="1:9" ht="12.75">
      <c r="A1341" s="156">
        <v>1331</v>
      </c>
      <c r="B1341" s="170" t="s">
        <v>492</v>
      </c>
      <c r="C1341" s="171" t="s">
        <v>687</v>
      </c>
      <c r="D1341" s="171" t="s">
        <v>1446</v>
      </c>
      <c r="E1341" s="171" t="s">
        <v>493</v>
      </c>
      <c r="F1341" s="172">
        <v>5066400</v>
      </c>
      <c r="G1341" s="172">
        <v>5285237.53</v>
      </c>
      <c r="H1341" s="172">
        <f>+H1342</f>
        <v>5285237.53</v>
      </c>
      <c r="I1341" s="172">
        <f t="shared" si="22"/>
        <v>100</v>
      </c>
    </row>
    <row r="1342" spans="1:9" ht="12.75">
      <c r="A1342" s="156">
        <v>1332</v>
      </c>
      <c r="B1342" s="170" t="s">
        <v>505</v>
      </c>
      <c r="C1342" s="171" t="s">
        <v>687</v>
      </c>
      <c r="D1342" s="171" t="s">
        <v>1446</v>
      </c>
      <c r="E1342" s="171" t="s">
        <v>506</v>
      </c>
      <c r="F1342" s="172">
        <v>5066400</v>
      </c>
      <c r="G1342" s="172">
        <v>5285237.53</v>
      </c>
      <c r="H1342" s="172">
        <v>5285237.53</v>
      </c>
      <c r="I1342" s="172">
        <f t="shared" si="22"/>
        <v>100</v>
      </c>
    </row>
    <row r="1343" spans="1:9" ht="24">
      <c r="A1343" s="156">
        <v>1333</v>
      </c>
      <c r="B1343" s="170" t="s">
        <v>594</v>
      </c>
      <c r="C1343" s="171" t="s">
        <v>687</v>
      </c>
      <c r="D1343" s="171" t="s">
        <v>854</v>
      </c>
      <c r="E1343" s="171"/>
      <c r="F1343" s="172">
        <v>22500</v>
      </c>
      <c r="G1343" s="172">
        <v>0</v>
      </c>
      <c r="H1343" s="172">
        <f>+H1344</f>
        <v>0</v>
      </c>
      <c r="I1343" s="172">
        <v>0</v>
      </c>
    </row>
    <row r="1344" spans="1:9" ht="12.75">
      <c r="A1344" s="156">
        <v>1334</v>
      </c>
      <c r="B1344" s="170" t="s">
        <v>492</v>
      </c>
      <c r="C1344" s="171" t="s">
        <v>687</v>
      </c>
      <c r="D1344" s="171" t="s">
        <v>854</v>
      </c>
      <c r="E1344" s="171" t="s">
        <v>493</v>
      </c>
      <c r="F1344" s="172">
        <v>22500</v>
      </c>
      <c r="G1344" s="172">
        <v>0</v>
      </c>
      <c r="H1344" s="172">
        <f>+H1345</f>
        <v>0</v>
      </c>
      <c r="I1344" s="172">
        <v>0</v>
      </c>
    </row>
    <row r="1345" spans="1:9" ht="12.75">
      <c r="A1345" s="156">
        <v>1335</v>
      </c>
      <c r="B1345" s="170" t="s">
        <v>505</v>
      </c>
      <c r="C1345" s="171" t="s">
        <v>687</v>
      </c>
      <c r="D1345" s="171" t="s">
        <v>854</v>
      </c>
      <c r="E1345" s="171" t="s">
        <v>506</v>
      </c>
      <c r="F1345" s="172">
        <v>22500</v>
      </c>
      <c r="G1345" s="172">
        <v>0</v>
      </c>
      <c r="H1345" s="172">
        <v>0</v>
      </c>
      <c r="I1345" s="172">
        <v>0</v>
      </c>
    </row>
    <row r="1346" spans="1:9" ht="24">
      <c r="A1346" s="156">
        <v>1336</v>
      </c>
      <c r="B1346" s="170" t="s">
        <v>600</v>
      </c>
      <c r="C1346" s="171" t="s">
        <v>687</v>
      </c>
      <c r="D1346" s="171" t="s">
        <v>601</v>
      </c>
      <c r="E1346" s="171"/>
      <c r="F1346" s="172">
        <v>320400</v>
      </c>
      <c r="G1346" s="172">
        <v>226556</v>
      </c>
      <c r="H1346" s="172">
        <f>+H1347</f>
        <v>226556</v>
      </c>
      <c r="I1346" s="172">
        <f t="shared" si="22"/>
        <v>100</v>
      </c>
    </row>
    <row r="1347" spans="1:9" ht="24">
      <c r="A1347" s="156">
        <v>1337</v>
      </c>
      <c r="B1347" s="170" t="s">
        <v>602</v>
      </c>
      <c r="C1347" s="171" t="s">
        <v>687</v>
      </c>
      <c r="D1347" s="171" t="s">
        <v>603</v>
      </c>
      <c r="E1347" s="171"/>
      <c r="F1347" s="172">
        <v>320400</v>
      </c>
      <c r="G1347" s="172">
        <v>226556</v>
      </c>
      <c r="H1347" s="172">
        <f>+H1348</f>
        <v>226556</v>
      </c>
      <c r="I1347" s="172">
        <f t="shared" si="22"/>
        <v>100</v>
      </c>
    </row>
    <row r="1348" spans="1:9" ht="12.75">
      <c r="A1348" s="156">
        <v>1338</v>
      </c>
      <c r="B1348" s="170" t="s">
        <v>492</v>
      </c>
      <c r="C1348" s="171" t="s">
        <v>687</v>
      </c>
      <c r="D1348" s="171" t="s">
        <v>603</v>
      </c>
      <c r="E1348" s="171" t="s">
        <v>493</v>
      </c>
      <c r="F1348" s="172">
        <v>320400</v>
      </c>
      <c r="G1348" s="172">
        <v>226556</v>
      </c>
      <c r="H1348" s="172">
        <f>+H1349</f>
        <v>226556</v>
      </c>
      <c r="I1348" s="172">
        <f t="shared" si="22"/>
        <v>100</v>
      </c>
    </row>
    <row r="1349" spans="1:9" ht="12.75">
      <c r="A1349" s="156">
        <v>1339</v>
      </c>
      <c r="B1349" s="170" t="s">
        <v>505</v>
      </c>
      <c r="C1349" s="171" t="s">
        <v>687</v>
      </c>
      <c r="D1349" s="171" t="s">
        <v>603</v>
      </c>
      <c r="E1349" s="171" t="s">
        <v>506</v>
      </c>
      <c r="F1349" s="172">
        <v>320400</v>
      </c>
      <c r="G1349" s="172">
        <v>226556</v>
      </c>
      <c r="H1349" s="172">
        <v>226556</v>
      </c>
      <c r="I1349" s="172">
        <f t="shared" si="22"/>
        <v>100</v>
      </c>
    </row>
    <row r="1350" spans="1:9" ht="24">
      <c r="A1350" s="156">
        <v>1340</v>
      </c>
      <c r="B1350" s="170" t="s">
        <v>587</v>
      </c>
      <c r="C1350" s="171" t="s">
        <v>588</v>
      </c>
      <c r="D1350" s="171"/>
      <c r="E1350" s="171"/>
      <c r="F1350" s="172">
        <v>30917000</v>
      </c>
      <c r="G1350" s="172">
        <v>33730930.64</v>
      </c>
      <c r="H1350" s="172">
        <f>+H1351+H1448</f>
        <v>32693570.4</v>
      </c>
      <c r="I1350" s="172">
        <f t="shared" si="22"/>
        <v>96.92460237438618</v>
      </c>
    </row>
    <row r="1351" spans="1:9" ht="24">
      <c r="A1351" s="156">
        <v>1341</v>
      </c>
      <c r="B1351" s="170" t="s">
        <v>589</v>
      </c>
      <c r="C1351" s="171" t="s">
        <v>590</v>
      </c>
      <c r="D1351" s="171"/>
      <c r="E1351" s="171"/>
      <c r="F1351" s="172">
        <v>27817000</v>
      </c>
      <c r="G1351" s="172">
        <v>31331538.99</v>
      </c>
      <c r="H1351" s="172">
        <f>+H1352+H1357+H1362+H1368+H1373+H1382+H1387+H1396+H1405+H1410+H1428+H1433+H1438+H1443</f>
        <v>30294178.75</v>
      </c>
      <c r="I1351" s="172">
        <f t="shared" si="22"/>
        <v>96.68908622608328</v>
      </c>
    </row>
    <row r="1352" spans="1:9" ht="60">
      <c r="A1352" s="156">
        <v>1342</v>
      </c>
      <c r="B1352" s="173" t="s">
        <v>595</v>
      </c>
      <c r="C1352" s="171" t="s">
        <v>596</v>
      </c>
      <c r="D1352" s="171"/>
      <c r="E1352" s="171"/>
      <c r="F1352" s="172">
        <v>492400</v>
      </c>
      <c r="G1352" s="172">
        <v>492400</v>
      </c>
      <c r="H1352" s="172">
        <f>+H1353</f>
        <v>492400</v>
      </c>
      <c r="I1352" s="172">
        <f t="shared" si="22"/>
        <v>100</v>
      </c>
    </row>
    <row r="1353" spans="1:9" ht="48">
      <c r="A1353" s="156">
        <v>1343</v>
      </c>
      <c r="B1353" s="170" t="s">
        <v>593</v>
      </c>
      <c r="C1353" s="171" t="s">
        <v>596</v>
      </c>
      <c r="D1353" s="171" t="s">
        <v>1174</v>
      </c>
      <c r="E1353" s="171"/>
      <c r="F1353" s="172">
        <v>492400</v>
      </c>
      <c r="G1353" s="172">
        <v>492400</v>
      </c>
      <c r="H1353" s="172">
        <f>+H1354</f>
        <v>492400</v>
      </c>
      <c r="I1353" s="172">
        <f t="shared" si="22"/>
        <v>100</v>
      </c>
    </row>
    <row r="1354" spans="1:9" ht="24">
      <c r="A1354" s="156">
        <v>1344</v>
      </c>
      <c r="B1354" s="170" t="s">
        <v>594</v>
      </c>
      <c r="C1354" s="171" t="s">
        <v>596</v>
      </c>
      <c r="D1354" s="171" t="s">
        <v>854</v>
      </c>
      <c r="E1354" s="171"/>
      <c r="F1354" s="172">
        <v>492400</v>
      </c>
      <c r="G1354" s="172">
        <v>492400</v>
      </c>
      <c r="H1354" s="172">
        <f>+H1355</f>
        <v>492400</v>
      </c>
      <c r="I1354" s="172">
        <f t="shared" si="22"/>
        <v>100</v>
      </c>
    </row>
    <row r="1355" spans="1:9" ht="12.75">
      <c r="A1355" s="156">
        <v>1345</v>
      </c>
      <c r="B1355" s="170" t="s">
        <v>492</v>
      </c>
      <c r="C1355" s="171" t="s">
        <v>596</v>
      </c>
      <c r="D1355" s="171" t="s">
        <v>854</v>
      </c>
      <c r="E1355" s="171" t="s">
        <v>493</v>
      </c>
      <c r="F1355" s="172">
        <v>492400</v>
      </c>
      <c r="G1355" s="172">
        <v>492400</v>
      </c>
      <c r="H1355" s="172">
        <f>+H1356</f>
        <v>492400</v>
      </c>
      <c r="I1355" s="172">
        <f t="shared" si="22"/>
        <v>100</v>
      </c>
    </row>
    <row r="1356" spans="1:9" ht="36">
      <c r="A1356" s="156">
        <v>1346</v>
      </c>
      <c r="B1356" s="170" t="s">
        <v>498</v>
      </c>
      <c r="C1356" s="171" t="s">
        <v>596</v>
      </c>
      <c r="D1356" s="171" t="s">
        <v>854</v>
      </c>
      <c r="E1356" s="171" t="s">
        <v>499</v>
      </c>
      <c r="F1356" s="172">
        <v>492400</v>
      </c>
      <c r="G1356" s="172">
        <v>492400</v>
      </c>
      <c r="H1356" s="172">
        <v>492400</v>
      </c>
      <c r="I1356" s="172">
        <f t="shared" si="22"/>
        <v>100</v>
      </c>
    </row>
    <row r="1357" spans="1:9" ht="60">
      <c r="A1357" s="156">
        <v>1347</v>
      </c>
      <c r="B1357" s="173" t="s">
        <v>597</v>
      </c>
      <c r="C1357" s="171" t="s">
        <v>598</v>
      </c>
      <c r="D1357" s="171"/>
      <c r="E1357" s="171"/>
      <c r="F1357" s="172">
        <v>0</v>
      </c>
      <c r="G1357" s="172">
        <v>59683.73</v>
      </c>
      <c r="H1357" s="172">
        <f>+H1358</f>
        <v>59683.73</v>
      </c>
      <c r="I1357" s="172">
        <f t="shared" si="22"/>
        <v>100</v>
      </c>
    </row>
    <row r="1358" spans="1:9" ht="48">
      <c r="A1358" s="156">
        <v>1348</v>
      </c>
      <c r="B1358" s="170" t="s">
        <v>593</v>
      </c>
      <c r="C1358" s="171" t="s">
        <v>598</v>
      </c>
      <c r="D1358" s="171" t="s">
        <v>1174</v>
      </c>
      <c r="E1358" s="171"/>
      <c r="F1358" s="172">
        <v>0</v>
      </c>
      <c r="G1358" s="172">
        <v>59683.73</v>
      </c>
      <c r="H1358" s="172">
        <f>+H1359</f>
        <v>59683.73</v>
      </c>
      <c r="I1358" s="172">
        <f t="shared" si="22"/>
        <v>100</v>
      </c>
    </row>
    <row r="1359" spans="1:9" ht="24">
      <c r="A1359" s="156">
        <v>1349</v>
      </c>
      <c r="B1359" s="170" t="s">
        <v>594</v>
      </c>
      <c r="C1359" s="171" t="s">
        <v>598</v>
      </c>
      <c r="D1359" s="171" t="s">
        <v>854</v>
      </c>
      <c r="E1359" s="171"/>
      <c r="F1359" s="172">
        <v>0</v>
      </c>
      <c r="G1359" s="172">
        <v>59683.73</v>
      </c>
      <c r="H1359" s="172">
        <f>+H1360</f>
        <v>59683.73</v>
      </c>
      <c r="I1359" s="172">
        <f t="shared" si="22"/>
        <v>100</v>
      </c>
    </row>
    <row r="1360" spans="1:9" ht="12.75">
      <c r="A1360" s="156">
        <v>1350</v>
      </c>
      <c r="B1360" s="170" t="s">
        <v>492</v>
      </c>
      <c r="C1360" s="171" t="s">
        <v>598</v>
      </c>
      <c r="D1360" s="171" t="s">
        <v>854</v>
      </c>
      <c r="E1360" s="171" t="s">
        <v>493</v>
      </c>
      <c r="F1360" s="172">
        <v>0</v>
      </c>
      <c r="G1360" s="172">
        <v>59683.73</v>
      </c>
      <c r="H1360" s="172">
        <f>+H1361</f>
        <v>59683.73</v>
      </c>
      <c r="I1360" s="172">
        <f t="shared" si="22"/>
        <v>100</v>
      </c>
    </row>
    <row r="1361" spans="1:9" ht="36">
      <c r="A1361" s="156">
        <v>1351</v>
      </c>
      <c r="B1361" s="170" t="s">
        <v>498</v>
      </c>
      <c r="C1361" s="171" t="s">
        <v>598</v>
      </c>
      <c r="D1361" s="171" t="s">
        <v>854</v>
      </c>
      <c r="E1361" s="171" t="s">
        <v>499</v>
      </c>
      <c r="F1361" s="172">
        <v>0</v>
      </c>
      <c r="G1361" s="172">
        <v>59683.73</v>
      </c>
      <c r="H1361" s="172">
        <v>59683.73</v>
      </c>
      <c r="I1361" s="172">
        <f t="shared" si="22"/>
        <v>100</v>
      </c>
    </row>
    <row r="1362" spans="1:9" ht="48">
      <c r="A1362" s="156">
        <v>1352</v>
      </c>
      <c r="B1362" s="170" t="s">
        <v>612</v>
      </c>
      <c r="C1362" s="171" t="s">
        <v>613</v>
      </c>
      <c r="D1362" s="171"/>
      <c r="E1362" s="171"/>
      <c r="F1362" s="172">
        <v>25700</v>
      </c>
      <c r="G1362" s="172">
        <v>6300</v>
      </c>
      <c r="H1362" s="172">
        <f>+H1363</f>
        <v>0</v>
      </c>
      <c r="I1362" s="172">
        <f t="shared" si="22"/>
        <v>0</v>
      </c>
    </row>
    <row r="1363" spans="1:9" ht="24">
      <c r="A1363" s="156">
        <v>1353</v>
      </c>
      <c r="B1363" s="170" t="s">
        <v>600</v>
      </c>
      <c r="C1363" s="171" t="s">
        <v>613</v>
      </c>
      <c r="D1363" s="171" t="s">
        <v>601</v>
      </c>
      <c r="E1363" s="171"/>
      <c r="F1363" s="172">
        <v>25700</v>
      </c>
      <c r="G1363" s="172">
        <v>6300</v>
      </c>
      <c r="H1363" s="172">
        <f>+H1364</f>
        <v>0</v>
      </c>
      <c r="I1363" s="172">
        <f t="shared" si="22"/>
        <v>0</v>
      </c>
    </row>
    <row r="1364" spans="1:9" ht="24">
      <c r="A1364" s="156">
        <v>1354</v>
      </c>
      <c r="B1364" s="170" t="s">
        <v>602</v>
      </c>
      <c r="C1364" s="171" t="s">
        <v>613</v>
      </c>
      <c r="D1364" s="171" t="s">
        <v>603</v>
      </c>
      <c r="E1364" s="171"/>
      <c r="F1364" s="172">
        <v>25700</v>
      </c>
      <c r="G1364" s="172">
        <v>6300</v>
      </c>
      <c r="H1364" s="172">
        <f>+H1365</f>
        <v>0</v>
      </c>
      <c r="I1364" s="172">
        <f t="shared" si="22"/>
        <v>0</v>
      </c>
    </row>
    <row r="1365" spans="1:9" ht="12.75">
      <c r="A1365" s="156">
        <v>1355</v>
      </c>
      <c r="B1365" s="170" t="s">
        <v>492</v>
      </c>
      <c r="C1365" s="171" t="s">
        <v>613</v>
      </c>
      <c r="D1365" s="171" t="s">
        <v>603</v>
      </c>
      <c r="E1365" s="171" t="s">
        <v>493</v>
      </c>
      <c r="F1365" s="172">
        <v>25700</v>
      </c>
      <c r="G1365" s="172">
        <v>6300</v>
      </c>
      <c r="H1365" s="172">
        <f>+H1366+H1367</f>
        <v>0</v>
      </c>
      <c r="I1365" s="172">
        <f t="shared" si="22"/>
        <v>0</v>
      </c>
    </row>
    <row r="1366" spans="1:9" ht="12.75">
      <c r="A1366" s="156">
        <v>1356</v>
      </c>
      <c r="B1366" s="170" t="s">
        <v>611</v>
      </c>
      <c r="C1366" s="171" t="s">
        <v>613</v>
      </c>
      <c r="D1366" s="171" t="s">
        <v>603</v>
      </c>
      <c r="E1366" s="171" t="s">
        <v>500</v>
      </c>
      <c r="F1366" s="172">
        <v>0</v>
      </c>
      <c r="G1366" s="172">
        <v>6300</v>
      </c>
      <c r="H1366" s="172">
        <v>0</v>
      </c>
      <c r="I1366" s="172">
        <f t="shared" si="22"/>
        <v>0</v>
      </c>
    </row>
    <row r="1367" spans="1:9" ht="12.75">
      <c r="A1367" s="156">
        <v>1357</v>
      </c>
      <c r="B1367" s="170" t="s">
        <v>505</v>
      </c>
      <c r="C1367" s="171" t="s">
        <v>613</v>
      </c>
      <c r="D1367" s="171" t="s">
        <v>603</v>
      </c>
      <c r="E1367" s="171" t="s">
        <v>506</v>
      </c>
      <c r="F1367" s="172">
        <v>25700</v>
      </c>
      <c r="G1367" s="172">
        <v>0</v>
      </c>
      <c r="H1367" s="172">
        <v>0</v>
      </c>
      <c r="I1367" s="172">
        <v>0</v>
      </c>
    </row>
    <row r="1368" spans="1:9" ht="48">
      <c r="A1368" s="156">
        <v>1358</v>
      </c>
      <c r="B1368" s="170" t="s">
        <v>636</v>
      </c>
      <c r="C1368" s="171" t="s">
        <v>637</v>
      </c>
      <c r="D1368" s="171"/>
      <c r="E1368" s="171"/>
      <c r="F1368" s="172">
        <v>0</v>
      </c>
      <c r="G1368" s="172">
        <v>204008.21</v>
      </c>
      <c r="H1368" s="172">
        <f>+H1369</f>
        <v>204008.21</v>
      </c>
      <c r="I1368" s="172">
        <f t="shared" si="22"/>
        <v>100</v>
      </c>
    </row>
    <row r="1369" spans="1:9" ht="24">
      <c r="A1369" s="156">
        <v>1359</v>
      </c>
      <c r="B1369" s="170" t="s">
        <v>600</v>
      </c>
      <c r="C1369" s="171" t="s">
        <v>637</v>
      </c>
      <c r="D1369" s="171" t="s">
        <v>601</v>
      </c>
      <c r="E1369" s="171"/>
      <c r="F1369" s="172">
        <v>0</v>
      </c>
      <c r="G1369" s="172">
        <v>204008.21</v>
      </c>
      <c r="H1369" s="172">
        <f>+H1370</f>
        <v>204008.21</v>
      </c>
      <c r="I1369" s="172">
        <f t="shared" si="22"/>
        <v>100</v>
      </c>
    </row>
    <row r="1370" spans="1:9" ht="24">
      <c r="A1370" s="156">
        <v>1360</v>
      </c>
      <c r="B1370" s="170" t="s">
        <v>602</v>
      </c>
      <c r="C1370" s="171" t="s">
        <v>637</v>
      </c>
      <c r="D1370" s="171" t="s">
        <v>603</v>
      </c>
      <c r="E1370" s="171"/>
      <c r="F1370" s="172">
        <v>0</v>
      </c>
      <c r="G1370" s="172">
        <v>204008.21</v>
      </c>
      <c r="H1370" s="172">
        <f>+H1371</f>
        <v>204008.21</v>
      </c>
      <c r="I1370" s="172">
        <f t="shared" si="22"/>
        <v>100</v>
      </c>
    </row>
    <row r="1371" spans="1:9" ht="12.75">
      <c r="A1371" s="156">
        <v>1361</v>
      </c>
      <c r="B1371" s="170" t="s">
        <v>492</v>
      </c>
      <c r="C1371" s="171" t="s">
        <v>637</v>
      </c>
      <c r="D1371" s="171" t="s">
        <v>603</v>
      </c>
      <c r="E1371" s="171" t="s">
        <v>493</v>
      </c>
      <c r="F1371" s="172">
        <v>0</v>
      </c>
      <c r="G1371" s="172">
        <v>204008.21</v>
      </c>
      <c r="H1371" s="172">
        <f>+H1372</f>
        <v>204008.21</v>
      </c>
      <c r="I1371" s="172">
        <f t="shared" si="22"/>
        <v>100</v>
      </c>
    </row>
    <row r="1372" spans="1:9" ht="12.75">
      <c r="A1372" s="156">
        <v>1362</v>
      </c>
      <c r="B1372" s="170" t="s">
        <v>505</v>
      </c>
      <c r="C1372" s="171" t="s">
        <v>637</v>
      </c>
      <c r="D1372" s="171" t="s">
        <v>603</v>
      </c>
      <c r="E1372" s="171" t="s">
        <v>506</v>
      </c>
      <c r="F1372" s="172">
        <v>0</v>
      </c>
      <c r="G1372" s="172">
        <v>204008.21</v>
      </c>
      <c r="H1372" s="172">
        <v>204008.21</v>
      </c>
      <c r="I1372" s="172">
        <f t="shared" si="22"/>
        <v>100</v>
      </c>
    </row>
    <row r="1373" spans="1:9" ht="60">
      <c r="A1373" s="156">
        <v>1363</v>
      </c>
      <c r="B1373" s="173" t="s">
        <v>689</v>
      </c>
      <c r="C1373" s="171" t="s">
        <v>690</v>
      </c>
      <c r="D1373" s="171"/>
      <c r="E1373" s="171"/>
      <c r="F1373" s="172">
        <v>118700</v>
      </c>
      <c r="G1373" s="172">
        <v>118700</v>
      </c>
      <c r="H1373" s="172">
        <f>+H1374+H1378</f>
        <v>118700</v>
      </c>
      <c r="I1373" s="172">
        <f t="shared" si="22"/>
        <v>100</v>
      </c>
    </row>
    <row r="1374" spans="1:9" ht="48">
      <c r="A1374" s="156">
        <v>1364</v>
      </c>
      <c r="B1374" s="170" t="s">
        <v>593</v>
      </c>
      <c r="C1374" s="171" t="s">
        <v>690</v>
      </c>
      <c r="D1374" s="171" t="s">
        <v>1174</v>
      </c>
      <c r="E1374" s="171"/>
      <c r="F1374" s="172">
        <v>110204.45</v>
      </c>
      <c r="G1374" s="172">
        <v>110935.25</v>
      </c>
      <c r="H1374" s="172">
        <f>+H1375</f>
        <v>110935.25</v>
      </c>
      <c r="I1374" s="172">
        <f t="shared" si="22"/>
        <v>100</v>
      </c>
    </row>
    <row r="1375" spans="1:9" ht="12.75">
      <c r="A1375" s="156">
        <v>1365</v>
      </c>
      <c r="B1375" s="170" t="s">
        <v>688</v>
      </c>
      <c r="C1375" s="171" t="s">
        <v>690</v>
      </c>
      <c r="D1375" s="171" t="s">
        <v>1446</v>
      </c>
      <c r="E1375" s="171"/>
      <c r="F1375" s="172">
        <v>110204.45</v>
      </c>
      <c r="G1375" s="172">
        <v>110935.25</v>
      </c>
      <c r="H1375" s="172">
        <f>+H1376</f>
        <v>110935.25</v>
      </c>
      <c r="I1375" s="172">
        <f t="shared" si="22"/>
        <v>100</v>
      </c>
    </row>
    <row r="1376" spans="1:9" ht="12.75">
      <c r="A1376" s="156">
        <v>1366</v>
      </c>
      <c r="B1376" s="170" t="s">
        <v>492</v>
      </c>
      <c r="C1376" s="171" t="s">
        <v>690</v>
      </c>
      <c r="D1376" s="171" t="s">
        <v>1446</v>
      </c>
      <c r="E1376" s="171" t="s">
        <v>493</v>
      </c>
      <c r="F1376" s="172">
        <v>110204.45</v>
      </c>
      <c r="G1376" s="172">
        <v>110935.25</v>
      </c>
      <c r="H1376" s="172">
        <f>+H1377</f>
        <v>110935.25</v>
      </c>
      <c r="I1376" s="172">
        <f t="shared" si="22"/>
        <v>100</v>
      </c>
    </row>
    <row r="1377" spans="1:9" ht="12.75">
      <c r="A1377" s="156">
        <v>1367</v>
      </c>
      <c r="B1377" s="170" t="s">
        <v>505</v>
      </c>
      <c r="C1377" s="171" t="s">
        <v>690</v>
      </c>
      <c r="D1377" s="171" t="s">
        <v>1446</v>
      </c>
      <c r="E1377" s="171" t="s">
        <v>506</v>
      </c>
      <c r="F1377" s="172">
        <v>110204.45</v>
      </c>
      <c r="G1377" s="172">
        <v>110935.25</v>
      </c>
      <c r="H1377" s="172">
        <v>110935.25</v>
      </c>
      <c r="I1377" s="172">
        <f t="shared" si="22"/>
        <v>100</v>
      </c>
    </row>
    <row r="1378" spans="1:9" ht="24">
      <c r="A1378" s="156">
        <v>1368</v>
      </c>
      <c r="B1378" s="170" t="s">
        <v>600</v>
      </c>
      <c r="C1378" s="171" t="s">
        <v>690</v>
      </c>
      <c r="D1378" s="171" t="s">
        <v>601</v>
      </c>
      <c r="E1378" s="171"/>
      <c r="F1378" s="172">
        <v>8495.55</v>
      </c>
      <c r="G1378" s="172">
        <v>7764.75</v>
      </c>
      <c r="H1378" s="172">
        <f>+H1379</f>
        <v>7764.75</v>
      </c>
      <c r="I1378" s="172">
        <f t="shared" si="22"/>
        <v>100</v>
      </c>
    </row>
    <row r="1379" spans="1:9" ht="24">
      <c r="A1379" s="156">
        <v>1369</v>
      </c>
      <c r="B1379" s="170" t="s">
        <v>602</v>
      </c>
      <c r="C1379" s="171" t="s">
        <v>690</v>
      </c>
      <c r="D1379" s="171" t="s">
        <v>603</v>
      </c>
      <c r="E1379" s="171"/>
      <c r="F1379" s="172">
        <v>8495.55</v>
      </c>
      <c r="G1379" s="172">
        <v>7764.75</v>
      </c>
      <c r="H1379" s="172">
        <f>+H1380</f>
        <v>7764.75</v>
      </c>
      <c r="I1379" s="172">
        <f t="shared" si="22"/>
        <v>100</v>
      </c>
    </row>
    <row r="1380" spans="1:9" ht="12.75">
      <c r="A1380" s="156">
        <v>1370</v>
      </c>
      <c r="B1380" s="170" t="s">
        <v>492</v>
      </c>
      <c r="C1380" s="171" t="s">
        <v>690</v>
      </c>
      <c r="D1380" s="171" t="s">
        <v>603</v>
      </c>
      <c r="E1380" s="171" t="s">
        <v>493</v>
      </c>
      <c r="F1380" s="172">
        <v>8495.55</v>
      </c>
      <c r="G1380" s="172">
        <v>7764.75</v>
      </c>
      <c r="H1380" s="172">
        <f>+H1381</f>
        <v>7764.75</v>
      </c>
      <c r="I1380" s="172">
        <f t="shared" si="22"/>
        <v>100</v>
      </c>
    </row>
    <row r="1381" spans="1:9" ht="12.75">
      <c r="A1381" s="156">
        <v>1371</v>
      </c>
      <c r="B1381" s="170" t="s">
        <v>505</v>
      </c>
      <c r="C1381" s="171" t="s">
        <v>690</v>
      </c>
      <c r="D1381" s="171" t="s">
        <v>603</v>
      </c>
      <c r="E1381" s="171" t="s">
        <v>506</v>
      </c>
      <c r="F1381" s="172">
        <v>8495.55</v>
      </c>
      <c r="G1381" s="172">
        <v>7764.75</v>
      </c>
      <c r="H1381" s="172">
        <v>7764.75</v>
      </c>
      <c r="I1381" s="172">
        <f t="shared" si="22"/>
        <v>100</v>
      </c>
    </row>
    <row r="1382" spans="1:9" ht="36">
      <c r="A1382" s="156">
        <v>1372</v>
      </c>
      <c r="B1382" s="170" t="s">
        <v>672</v>
      </c>
      <c r="C1382" s="171" t="s">
        <v>673</v>
      </c>
      <c r="D1382" s="171"/>
      <c r="E1382" s="171"/>
      <c r="F1382" s="172">
        <v>0</v>
      </c>
      <c r="G1382" s="172">
        <v>4000000</v>
      </c>
      <c r="H1382" s="172">
        <f>+H1383</f>
        <v>3600000</v>
      </c>
      <c r="I1382" s="172">
        <f t="shared" si="22"/>
        <v>90</v>
      </c>
    </row>
    <row r="1383" spans="1:9" ht="24">
      <c r="A1383" s="156">
        <v>1373</v>
      </c>
      <c r="B1383" s="170" t="s">
        <v>600</v>
      </c>
      <c r="C1383" s="171" t="s">
        <v>673</v>
      </c>
      <c r="D1383" s="171" t="s">
        <v>601</v>
      </c>
      <c r="E1383" s="171"/>
      <c r="F1383" s="172">
        <v>0</v>
      </c>
      <c r="G1383" s="172">
        <v>4000000</v>
      </c>
      <c r="H1383" s="172">
        <f>+H1384</f>
        <v>3600000</v>
      </c>
      <c r="I1383" s="172">
        <f t="shared" si="22"/>
        <v>90</v>
      </c>
    </row>
    <row r="1384" spans="1:9" ht="24">
      <c r="A1384" s="156">
        <v>1374</v>
      </c>
      <c r="B1384" s="170" t="s">
        <v>602</v>
      </c>
      <c r="C1384" s="171" t="s">
        <v>673</v>
      </c>
      <c r="D1384" s="171" t="s">
        <v>603</v>
      </c>
      <c r="E1384" s="171"/>
      <c r="F1384" s="172">
        <v>0</v>
      </c>
      <c r="G1384" s="172">
        <v>4000000</v>
      </c>
      <c r="H1384" s="172">
        <f>+H1385</f>
        <v>3600000</v>
      </c>
      <c r="I1384" s="172">
        <f t="shared" si="22"/>
        <v>90</v>
      </c>
    </row>
    <row r="1385" spans="1:9" ht="12.75">
      <c r="A1385" s="156">
        <v>1375</v>
      </c>
      <c r="B1385" s="170" t="s">
        <v>517</v>
      </c>
      <c r="C1385" s="171" t="s">
        <v>673</v>
      </c>
      <c r="D1385" s="171" t="s">
        <v>603</v>
      </c>
      <c r="E1385" s="171" t="s">
        <v>518</v>
      </c>
      <c r="F1385" s="172">
        <v>0</v>
      </c>
      <c r="G1385" s="172">
        <v>4000000</v>
      </c>
      <c r="H1385" s="172">
        <f>+H1386</f>
        <v>3600000</v>
      </c>
      <c r="I1385" s="172">
        <f t="shared" si="22"/>
        <v>90</v>
      </c>
    </row>
    <row r="1386" spans="1:9" ht="12.75">
      <c r="A1386" s="156">
        <v>1376</v>
      </c>
      <c r="B1386" s="170" t="s">
        <v>525</v>
      </c>
      <c r="C1386" s="171" t="s">
        <v>673</v>
      </c>
      <c r="D1386" s="171" t="s">
        <v>603</v>
      </c>
      <c r="E1386" s="171" t="s">
        <v>526</v>
      </c>
      <c r="F1386" s="172">
        <v>0</v>
      </c>
      <c r="G1386" s="172">
        <v>4000000</v>
      </c>
      <c r="H1386" s="172">
        <v>3600000</v>
      </c>
      <c r="I1386" s="172">
        <f t="shared" si="22"/>
        <v>90</v>
      </c>
    </row>
    <row r="1387" spans="1:9" ht="48">
      <c r="A1387" s="156">
        <v>1377</v>
      </c>
      <c r="B1387" s="170" t="s">
        <v>638</v>
      </c>
      <c r="C1387" s="171" t="s">
        <v>639</v>
      </c>
      <c r="D1387" s="171"/>
      <c r="E1387" s="171"/>
      <c r="F1387" s="172">
        <v>450700</v>
      </c>
      <c r="G1387" s="172">
        <v>450700</v>
      </c>
      <c r="H1387" s="172">
        <f>+H1388+H1392</f>
        <v>450700</v>
      </c>
      <c r="I1387" s="172">
        <f t="shared" si="22"/>
        <v>100</v>
      </c>
    </row>
    <row r="1388" spans="1:9" ht="48">
      <c r="A1388" s="156">
        <v>1378</v>
      </c>
      <c r="B1388" s="170" t="s">
        <v>593</v>
      </c>
      <c r="C1388" s="171" t="s">
        <v>639</v>
      </c>
      <c r="D1388" s="171" t="s">
        <v>1174</v>
      </c>
      <c r="E1388" s="171"/>
      <c r="F1388" s="172">
        <v>423193.96</v>
      </c>
      <c r="G1388" s="172">
        <v>423193.96</v>
      </c>
      <c r="H1388" s="172">
        <f>+H1389</f>
        <v>423193.96</v>
      </c>
      <c r="I1388" s="172">
        <f t="shared" si="22"/>
        <v>100</v>
      </c>
    </row>
    <row r="1389" spans="1:9" ht="24">
      <c r="A1389" s="156">
        <v>1379</v>
      </c>
      <c r="B1389" s="170" t="s">
        <v>594</v>
      </c>
      <c r="C1389" s="171" t="s">
        <v>639</v>
      </c>
      <c r="D1389" s="171" t="s">
        <v>854</v>
      </c>
      <c r="E1389" s="171"/>
      <c r="F1389" s="172">
        <v>423193.96</v>
      </c>
      <c r="G1389" s="172">
        <v>423193.96</v>
      </c>
      <c r="H1389" s="172">
        <f>+H1390</f>
        <v>423193.96</v>
      </c>
      <c r="I1389" s="172">
        <f t="shared" si="22"/>
        <v>100</v>
      </c>
    </row>
    <row r="1390" spans="1:9" ht="12.75">
      <c r="A1390" s="156">
        <v>1380</v>
      </c>
      <c r="B1390" s="170" t="s">
        <v>492</v>
      </c>
      <c r="C1390" s="171" t="s">
        <v>639</v>
      </c>
      <c r="D1390" s="171" t="s">
        <v>854</v>
      </c>
      <c r="E1390" s="171" t="s">
        <v>493</v>
      </c>
      <c r="F1390" s="172">
        <v>423193.96</v>
      </c>
      <c r="G1390" s="172">
        <v>423193.96</v>
      </c>
      <c r="H1390" s="172">
        <f>+H1391</f>
        <v>423193.96</v>
      </c>
      <c r="I1390" s="172">
        <f t="shared" si="22"/>
        <v>100</v>
      </c>
    </row>
    <row r="1391" spans="1:9" ht="12.75">
      <c r="A1391" s="156">
        <v>1381</v>
      </c>
      <c r="B1391" s="170" t="s">
        <v>505</v>
      </c>
      <c r="C1391" s="171" t="s">
        <v>639</v>
      </c>
      <c r="D1391" s="171" t="s">
        <v>854</v>
      </c>
      <c r="E1391" s="171" t="s">
        <v>506</v>
      </c>
      <c r="F1391" s="172">
        <v>423193.96</v>
      </c>
      <c r="G1391" s="172">
        <v>423193.96</v>
      </c>
      <c r="H1391" s="172">
        <v>423193.96</v>
      </c>
      <c r="I1391" s="172">
        <f t="shared" si="22"/>
        <v>100</v>
      </c>
    </row>
    <row r="1392" spans="1:9" ht="24">
      <c r="A1392" s="156">
        <v>1382</v>
      </c>
      <c r="B1392" s="170" t="s">
        <v>600</v>
      </c>
      <c r="C1392" s="171" t="s">
        <v>639</v>
      </c>
      <c r="D1392" s="171" t="s">
        <v>601</v>
      </c>
      <c r="E1392" s="171"/>
      <c r="F1392" s="172">
        <v>27506.04</v>
      </c>
      <c r="G1392" s="172">
        <v>27506.04</v>
      </c>
      <c r="H1392" s="172">
        <f>+H1393</f>
        <v>27506.04</v>
      </c>
      <c r="I1392" s="172">
        <f t="shared" si="22"/>
        <v>100</v>
      </c>
    </row>
    <row r="1393" spans="1:9" ht="24">
      <c r="A1393" s="156">
        <v>1383</v>
      </c>
      <c r="B1393" s="170" t="s">
        <v>602</v>
      </c>
      <c r="C1393" s="171" t="s">
        <v>639</v>
      </c>
      <c r="D1393" s="171" t="s">
        <v>603</v>
      </c>
      <c r="E1393" s="171"/>
      <c r="F1393" s="172">
        <v>27506.04</v>
      </c>
      <c r="G1393" s="172">
        <v>27506.04</v>
      </c>
      <c r="H1393" s="172">
        <f>+H1394</f>
        <v>27506.04</v>
      </c>
      <c r="I1393" s="172">
        <f aca="true" t="shared" si="23" ref="I1393:I1453">+H1393/G1393*100</f>
        <v>100</v>
      </c>
    </row>
    <row r="1394" spans="1:9" ht="12.75">
      <c r="A1394" s="156">
        <v>1384</v>
      </c>
      <c r="B1394" s="170" t="s">
        <v>492</v>
      </c>
      <c r="C1394" s="171" t="s">
        <v>639</v>
      </c>
      <c r="D1394" s="171" t="s">
        <v>603</v>
      </c>
      <c r="E1394" s="171" t="s">
        <v>493</v>
      </c>
      <c r="F1394" s="172">
        <v>27506.04</v>
      </c>
      <c r="G1394" s="172">
        <v>27506.04</v>
      </c>
      <c r="H1394" s="172">
        <f>+H1395</f>
        <v>27506.04</v>
      </c>
      <c r="I1394" s="172">
        <f t="shared" si="23"/>
        <v>100</v>
      </c>
    </row>
    <row r="1395" spans="1:9" ht="12.75">
      <c r="A1395" s="156">
        <v>1385</v>
      </c>
      <c r="B1395" s="170" t="s">
        <v>505</v>
      </c>
      <c r="C1395" s="171" t="s">
        <v>639</v>
      </c>
      <c r="D1395" s="171" t="s">
        <v>603</v>
      </c>
      <c r="E1395" s="171" t="s">
        <v>506</v>
      </c>
      <c r="F1395" s="172">
        <v>27506.04</v>
      </c>
      <c r="G1395" s="172">
        <v>27506.04</v>
      </c>
      <c r="H1395" s="172">
        <v>27506.04</v>
      </c>
      <c r="I1395" s="172">
        <f t="shared" si="23"/>
        <v>100</v>
      </c>
    </row>
    <row r="1396" spans="1:9" ht="48">
      <c r="A1396" s="156">
        <v>1386</v>
      </c>
      <c r="B1396" s="170" t="s">
        <v>640</v>
      </c>
      <c r="C1396" s="171" t="s">
        <v>641</v>
      </c>
      <c r="D1396" s="171"/>
      <c r="E1396" s="171"/>
      <c r="F1396" s="172">
        <v>915400</v>
      </c>
      <c r="G1396" s="172">
        <v>915400</v>
      </c>
      <c r="H1396" s="172">
        <f>+H1397+H1401</f>
        <v>828428.13</v>
      </c>
      <c r="I1396" s="172">
        <f t="shared" si="23"/>
        <v>90.49903102468866</v>
      </c>
    </row>
    <row r="1397" spans="1:9" ht="48">
      <c r="A1397" s="156">
        <v>1387</v>
      </c>
      <c r="B1397" s="170" t="s">
        <v>593</v>
      </c>
      <c r="C1397" s="171" t="s">
        <v>641</v>
      </c>
      <c r="D1397" s="171" t="s">
        <v>1174</v>
      </c>
      <c r="E1397" s="171"/>
      <c r="F1397" s="172">
        <v>846387.91</v>
      </c>
      <c r="G1397" s="172">
        <v>846387.91</v>
      </c>
      <c r="H1397" s="172">
        <f>+H1398</f>
        <v>767234.92</v>
      </c>
      <c r="I1397" s="172">
        <f t="shared" si="23"/>
        <v>90.64814264655553</v>
      </c>
    </row>
    <row r="1398" spans="1:9" ht="24">
      <c r="A1398" s="156">
        <v>1388</v>
      </c>
      <c r="B1398" s="170" t="s">
        <v>594</v>
      </c>
      <c r="C1398" s="171" t="s">
        <v>641</v>
      </c>
      <c r="D1398" s="171" t="s">
        <v>854</v>
      </c>
      <c r="E1398" s="171"/>
      <c r="F1398" s="172">
        <v>846387.91</v>
      </c>
      <c r="G1398" s="172">
        <v>846387.91</v>
      </c>
      <c r="H1398" s="172">
        <f>+H1399</f>
        <v>767234.92</v>
      </c>
      <c r="I1398" s="172">
        <f t="shared" si="23"/>
        <v>90.64814264655553</v>
      </c>
    </row>
    <row r="1399" spans="1:9" ht="12.75">
      <c r="A1399" s="156">
        <v>1389</v>
      </c>
      <c r="B1399" s="170" t="s">
        <v>492</v>
      </c>
      <c r="C1399" s="171" t="s">
        <v>641</v>
      </c>
      <c r="D1399" s="171" t="s">
        <v>854</v>
      </c>
      <c r="E1399" s="171" t="s">
        <v>493</v>
      </c>
      <c r="F1399" s="172">
        <v>846387.91</v>
      </c>
      <c r="G1399" s="172">
        <v>846387.91</v>
      </c>
      <c r="H1399" s="172">
        <f>+H1400</f>
        <v>767234.92</v>
      </c>
      <c r="I1399" s="172">
        <f t="shared" si="23"/>
        <v>90.64814264655553</v>
      </c>
    </row>
    <row r="1400" spans="1:9" ht="12.75">
      <c r="A1400" s="156">
        <v>1390</v>
      </c>
      <c r="B1400" s="170" t="s">
        <v>505</v>
      </c>
      <c r="C1400" s="171" t="s">
        <v>641</v>
      </c>
      <c r="D1400" s="171" t="s">
        <v>854</v>
      </c>
      <c r="E1400" s="171" t="s">
        <v>506</v>
      </c>
      <c r="F1400" s="172">
        <v>846387.91</v>
      </c>
      <c r="G1400" s="172">
        <v>846387.91</v>
      </c>
      <c r="H1400" s="172">
        <v>767234.92</v>
      </c>
      <c r="I1400" s="172">
        <f t="shared" si="23"/>
        <v>90.64814264655553</v>
      </c>
    </row>
    <row r="1401" spans="1:9" ht="24">
      <c r="A1401" s="156">
        <v>1391</v>
      </c>
      <c r="B1401" s="170" t="s">
        <v>600</v>
      </c>
      <c r="C1401" s="171" t="s">
        <v>641</v>
      </c>
      <c r="D1401" s="171" t="s">
        <v>601</v>
      </c>
      <c r="E1401" s="171"/>
      <c r="F1401" s="172">
        <v>69012.09</v>
      </c>
      <c r="G1401" s="172">
        <v>69012.09</v>
      </c>
      <c r="H1401" s="172">
        <f>+H1402</f>
        <v>61193.21</v>
      </c>
      <c r="I1401" s="172">
        <f t="shared" si="23"/>
        <v>88.67027501992767</v>
      </c>
    </row>
    <row r="1402" spans="1:9" ht="24">
      <c r="A1402" s="156">
        <v>1392</v>
      </c>
      <c r="B1402" s="170" t="s">
        <v>602</v>
      </c>
      <c r="C1402" s="171" t="s">
        <v>641</v>
      </c>
      <c r="D1402" s="171" t="s">
        <v>603</v>
      </c>
      <c r="E1402" s="171"/>
      <c r="F1402" s="172">
        <v>69012.09</v>
      </c>
      <c r="G1402" s="172">
        <v>69012.09</v>
      </c>
      <c r="H1402" s="172">
        <f>+H1403</f>
        <v>61193.21</v>
      </c>
      <c r="I1402" s="172">
        <f t="shared" si="23"/>
        <v>88.67027501992767</v>
      </c>
    </row>
    <row r="1403" spans="1:9" ht="12.75">
      <c r="A1403" s="156">
        <v>1393</v>
      </c>
      <c r="B1403" s="170" t="s">
        <v>492</v>
      </c>
      <c r="C1403" s="171" t="s">
        <v>641</v>
      </c>
      <c r="D1403" s="171" t="s">
        <v>603</v>
      </c>
      <c r="E1403" s="171" t="s">
        <v>493</v>
      </c>
      <c r="F1403" s="172">
        <v>69012.09</v>
      </c>
      <c r="G1403" s="172">
        <v>69012.09</v>
      </c>
      <c r="H1403" s="172">
        <f>+H1404</f>
        <v>61193.21</v>
      </c>
      <c r="I1403" s="172">
        <f t="shared" si="23"/>
        <v>88.67027501992767</v>
      </c>
    </row>
    <row r="1404" spans="1:9" ht="12.75">
      <c r="A1404" s="156">
        <v>1394</v>
      </c>
      <c r="B1404" s="170" t="s">
        <v>505</v>
      </c>
      <c r="C1404" s="171" t="s">
        <v>641</v>
      </c>
      <c r="D1404" s="171" t="s">
        <v>603</v>
      </c>
      <c r="E1404" s="171" t="s">
        <v>506</v>
      </c>
      <c r="F1404" s="172">
        <v>69012.09</v>
      </c>
      <c r="G1404" s="172">
        <v>69012.09</v>
      </c>
      <c r="H1404" s="172">
        <v>61193.21</v>
      </c>
      <c r="I1404" s="172">
        <f t="shared" si="23"/>
        <v>88.67027501992767</v>
      </c>
    </row>
    <row r="1405" spans="1:9" ht="72">
      <c r="A1405" s="156">
        <v>1395</v>
      </c>
      <c r="B1405" s="173" t="s">
        <v>1028</v>
      </c>
      <c r="C1405" s="171" t="s">
        <v>599</v>
      </c>
      <c r="D1405" s="171"/>
      <c r="E1405" s="171"/>
      <c r="F1405" s="172">
        <v>0</v>
      </c>
      <c r="G1405" s="172">
        <v>302664</v>
      </c>
      <c r="H1405" s="172">
        <f>+H1406</f>
        <v>299111.68</v>
      </c>
      <c r="I1405" s="172">
        <f t="shared" si="23"/>
        <v>98.82631565035815</v>
      </c>
    </row>
    <row r="1406" spans="1:9" ht="24">
      <c r="A1406" s="156">
        <v>1396</v>
      </c>
      <c r="B1406" s="170" t="s">
        <v>600</v>
      </c>
      <c r="C1406" s="171" t="s">
        <v>599</v>
      </c>
      <c r="D1406" s="171" t="s">
        <v>601</v>
      </c>
      <c r="E1406" s="171"/>
      <c r="F1406" s="172">
        <v>0</v>
      </c>
      <c r="G1406" s="172">
        <v>302664</v>
      </c>
      <c r="H1406" s="172">
        <f>+H1407</f>
        <v>299111.68</v>
      </c>
      <c r="I1406" s="172">
        <f t="shared" si="23"/>
        <v>98.82631565035815</v>
      </c>
    </row>
    <row r="1407" spans="1:9" ht="24">
      <c r="A1407" s="156">
        <v>1397</v>
      </c>
      <c r="B1407" s="170" t="s">
        <v>602</v>
      </c>
      <c r="C1407" s="171" t="s">
        <v>599</v>
      </c>
      <c r="D1407" s="171" t="s">
        <v>603</v>
      </c>
      <c r="E1407" s="171"/>
      <c r="F1407" s="172">
        <v>0</v>
      </c>
      <c r="G1407" s="172">
        <v>302664</v>
      </c>
      <c r="H1407" s="172">
        <f>+H1408</f>
        <v>299111.68</v>
      </c>
      <c r="I1407" s="172">
        <f t="shared" si="23"/>
        <v>98.82631565035815</v>
      </c>
    </row>
    <row r="1408" spans="1:9" ht="12.75">
      <c r="A1408" s="156">
        <v>1398</v>
      </c>
      <c r="B1408" s="170" t="s">
        <v>492</v>
      </c>
      <c r="C1408" s="171" t="s">
        <v>599</v>
      </c>
      <c r="D1408" s="171" t="s">
        <v>603</v>
      </c>
      <c r="E1408" s="171" t="s">
        <v>493</v>
      </c>
      <c r="F1408" s="172">
        <v>0</v>
      </c>
      <c r="G1408" s="172">
        <v>302664</v>
      </c>
      <c r="H1408" s="172">
        <f>+H1409</f>
        <v>299111.68</v>
      </c>
      <c r="I1408" s="172">
        <f t="shared" si="23"/>
        <v>98.82631565035815</v>
      </c>
    </row>
    <row r="1409" spans="1:9" ht="36">
      <c r="A1409" s="156">
        <v>1399</v>
      </c>
      <c r="B1409" s="170" t="s">
        <v>498</v>
      </c>
      <c r="C1409" s="171" t="s">
        <v>599</v>
      </c>
      <c r="D1409" s="171" t="s">
        <v>603</v>
      </c>
      <c r="E1409" s="171" t="s">
        <v>499</v>
      </c>
      <c r="F1409" s="172">
        <v>0</v>
      </c>
      <c r="G1409" s="172">
        <v>302664</v>
      </c>
      <c r="H1409" s="172">
        <v>299111.68</v>
      </c>
      <c r="I1409" s="172">
        <f t="shared" si="23"/>
        <v>98.82631565035815</v>
      </c>
    </row>
    <row r="1410" spans="1:9" ht="36">
      <c r="A1410" s="156">
        <v>1400</v>
      </c>
      <c r="B1410" s="170" t="s">
        <v>604</v>
      </c>
      <c r="C1410" s="171" t="s">
        <v>605</v>
      </c>
      <c r="D1410" s="171"/>
      <c r="E1410" s="171"/>
      <c r="F1410" s="172">
        <v>22319500</v>
      </c>
      <c r="G1410" s="172">
        <v>22801070.1</v>
      </c>
      <c r="H1410" s="172">
        <f>+H1411+H1415+H1420</f>
        <v>22260534.05</v>
      </c>
      <c r="I1410" s="172">
        <f t="shared" si="23"/>
        <v>97.62933911597422</v>
      </c>
    </row>
    <row r="1411" spans="1:9" ht="48">
      <c r="A1411" s="156">
        <v>1401</v>
      </c>
      <c r="B1411" s="170" t="s">
        <v>593</v>
      </c>
      <c r="C1411" s="171" t="s">
        <v>605</v>
      </c>
      <c r="D1411" s="171" t="s">
        <v>1174</v>
      </c>
      <c r="E1411" s="171"/>
      <c r="F1411" s="172">
        <v>15256300</v>
      </c>
      <c r="G1411" s="172">
        <v>15340939.42</v>
      </c>
      <c r="H1411" s="172">
        <f>+H1412</f>
        <v>15317120.02</v>
      </c>
      <c r="I1411" s="172">
        <f t="shared" si="23"/>
        <v>99.84473310696379</v>
      </c>
    </row>
    <row r="1412" spans="1:9" ht="24">
      <c r="A1412" s="156">
        <v>1402</v>
      </c>
      <c r="B1412" s="170" t="s">
        <v>594</v>
      </c>
      <c r="C1412" s="171" t="s">
        <v>605</v>
      </c>
      <c r="D1412" s="171" t="s">
        <v>854</v>
      </c>
      <c r="E1412" s="171"/>
      <c r="F1412" s="172">
        <v>15256300</v>
      </c>
      <c r="G1412" s="172">
        <v>15340939.42</v>
      </c>
      <c r="H1412" s="172">
        <f>+H1413</f>
        <v>15317120.02</v>
      </c>
      <c r="I1412" s="172">
        <f t="shared" si="23"/>
        <v>99.84473310696379</v>
      </c>
    </row>
    <row r="1413" spans="1:9" ht="12.75">
      <c r="A1413" s="156">
        <v>1403</v>
      </c>
      <c r="B1413" s="170" t="s">
        <v>492</v>
      </c>
      <c r="C1413" s="171" t="s">
        <v>605</v>
      </c>
      <c r="D1413" s="171" t="s">
        <v>854</v>
      </c>
      <c r="E1413" s="171" t="s">
        <v>493</v>
      </c>
      <c r="F1413" s="172">
        <v>15256300</v>
      </c>
      <c r="G1413" s="172">
        <v>15340939.42</v>
      </c>
      <c r="H1413" s="172">
        <f>+H1414</f>
        <v>15317120.02</v>
      </c>
      <c r="I1413" s="172">
        <f t="shared" si="23"/>
        <v>99.84473310696379</v>
      </c>
    </row>
    <row r="1414" spans="1:9" ht="36">
      <c r="A1414" s="156">
        <v>1404</v>
      </c>
      <c r="B1414" s="170" t="s">
        <v>498</v>
      </c>
      <c r="C1414" s="171" t="s">
        <v>605</v>
      </c>
      <c r="D1414" s="171" t="s">
        <v>854</v>
      </c>
      <c r="E1414" s="171" t="s">
        <v>499</v>
      </c>
      <c r="F1414" s="172">
        <v>15256300</v>
      </c>
      <c r="G1414" s="172">
        <v>15340939.42</v>
      </c>
      <c r="H1414" s="172">
        <v>15317120.02</v>
      </c>
      <c r="I1414" s="172">
        <f t="shared" si="23"/>
        <v>99.84473310696379</v>
      </c>
    </row>
    <row r="1415" spans="1:9" ht="24">
      <c r="A1415" s="156">
        <v>1405</v>
      </c>
      <c r="B1415" s="170" t="s">
        <v>600</v>
      </c>
      <c r="C1415" s="171" t="s">
        <v>605</v>
      </c>
      <c r="D1415" s="171" t="s">
        <v>601</v>
      </c>
      <c r="E1415" s="171"/>
      <c r="F1415" s="172">
        <v>7063200</v>
      </c>
      <c r="G1415" s="172">
        <v>7271567.01</v>
      </c>
      <c r="H1415" s="172">
        <f>+H1416</f>
        <v>6754850.36</v>
      </c>
      <c r="I1415" s="172">
        <f t="shared" si="23"/>
        <v>92.89401240077413</v>
      </c>
    </row>
    <row r="1416" spans="1:9" ht="24">
      <c r="A1416" s="156">
        <v>1406</v>
      </c>
      <c r="B1416" s="170" t="s">
        <v>602</v>
      </c>
      <c r="C1416" s="171" t="s">
        <v>605</v>
      </c>
      <c r="D1416" s="171" t="s">
        <v>603</v>
      </c>
      <c r="E1416" s="171"/>
      <c r="F1416" s="172">
        <v>7063200</v>
      </c>
      <c r="G1416" s="172">
        <v>7271567.01</v>
      </c>
      <c r="H1416" s="172">
        <f>+H1417</f>
        <v>6754850.36</v>
      </c>
      <c r="I1416" s="172">
        <f t="shared" si="23"/>
        <v>92.89401240077413</v>
      </c>
    </row>
    <row r="1417" spans="1:9" ht="12.75">
      <c r="A1417" s="156">
        <v>1407</v>
      </c>
      <c r="B1417" s="170" t="s">
        <v>492</v>
      </c>
      <c r="C1417" s="171" t="s">
        <v>605</v>
      </c>
      <c r="D1417" s="171" t="s">
        <v>603</v>
      </c>
      <c r="E1417" s="171" t="s">
        <v>493</v>
      </c>
      <c r="F1417" s="172">
        <v>7063200</v>
      </c>
      <c r="G1417" s="172">
        <v>7271567.01</v>
      </c>
      <c r="H1417" s="172">
        <f>+H1418+H1419</f>
        <v>6754850.36</v>
      </c>
      <c r="I1417" s="172">
        <f t="shared" si="23"/>
        <v>92.89401240077413</v>
      </c>
    </row>
    <row r="1418" spans="1:9" ht="36">
      <c r="A1418" s="156">
        <v>1408</v>
      </c>
      <c r="B1418" s="170" t="s">
        <v>498</v>
      </c>
      <c r="C1418" s="171" t="s">
        <v>605</v>
      </c>
      <c r="D1418" s="171" t="s">
        <v>603</v>
      </c>
      <c r="E1418" s="171" t="s">
        <v>499</v>
      </c>
      <c r="F1418" s="172">
        <v>6963200</v>
      </c>
      <c r="G1418" s="172">
        <v>7221567.01</v>
      </c>
      <c r="H1418" s="172">
        <v>6704850.36</v>
      </c>
      <c r="I1418" s="172">
        <f t="shared" si="23"/>
        <v>92.84481263852456</v>
      </c>
    </row>
    <row r="1419" spans="1:9" ht="12.75">
      <c r="A1419" s="156">
        <v>1409</v>
      </c>
      <c r="B1419" s="170" t="s">
        <v>505</v>
      </c>
      <c r="C1419" s="171" t="s">
        <v>605</v>
      </c>
      <c r="D1419" s="171" t="s">
        <v>603</v>
      </c>
      <c r="E1419" s="171" t="s">
        <v>506</v>
      </c>
      <c r="F1419" s="172">
        <v>100000</v>
      </c>
      <c r="G1419" s="172">
        <v>50000</v>
      </c>
      <c r="H1419" s="172">
        <v>50000</v>
      </c>
      <c r="I1419" s="172">
        <f t="shared" si="23"/>
        <v>100</v>
      </c>
    </row>
    <row r="1420" spans="1:9" ht="12.75">
      <c r="A1420" s="156">
        <v>1410</v>
      </c>
      <c r="B1420" s="170" t="s">
        <v>606</v>
      </c>
      <c r="C1420" s="171" t="s">
        <v>605</v>
      </c>
      <c r="D1420" s="171" t="s">
        <v>1131</v>
      </c>
      <c r="E1420" s="171"/>
      <c r="F1420" s="172">
        <v>0</v>
      </c>
      <c r="G1420" s="172">
        <v>188563.67</v>
      </c>
      <c r="H1420" s="172">
        <f>+H1421+H1424</f>
        <v>188563.67</v>
      </c>
      <c r="I1420" s="172">
        <f t="shared" si="23"/>
        <v>100</v>
      </c>
    </row>
    <row r="1421" spans="1:9" ht="12.75">
      <c r="A1421" s="156">
        <v>1411</v>
      </c>
      <c r="B1421" s="170" t="s">
        <v>607</v>
      </c>
      <c r="C1421" s="171" t="s">
        <v>605</v>
      </c>
      <c r="D1421" s="171" t="s">
        <v>608</v>
      </c>
      <c r="E1421" s="171"/>
      <c r="F1421" s="172">
        <v>0</v>
      </c>
      <c r="G1421" s="172">
        <v>9971.67</v>
      </c>
      <c r="H1421" s="172">
        <f>+H1422</f>
        <v>9971.67</v>
      </c>
      <c r="I1421" s="172">
        <f t="shared" si="23"/>
        <v>100</v>
      </c>
    </row>
    <row r="1422" spans="1:9" ht="12.75">
      <c r="A1422" s="156">
        <v>1412</v>
      </c>
      <c r="B1422" s="170" t="s">
        <v>492</v>
      </c>
      <c r="C1422" s="171" t="s">
        <v>605</v>
      </c>
      <c r="D1422" s="171" t="s">
        <v>608</v>
      </c>
      <c r="E1422" s="171" t="s">
        <v>493</v>
      </c>
      <c r="F1422" s="172">
        <v>0</v>
      </c>
      <c r="G1422" s="172">
        <v>9971.67</v>
      </c>
      <c r="H1422" s="172">
        <f>+H1423</f>
        <v>9971.67</v>
      </c>
      <c r="I1422" s="172">
        <f t="shared" si="23"/>
        <v>100</v>
      </c>
    </row>
    <row r="1423" spans="1:9" ht="36">
      <c r="A1423" s="156">
        <v>1413</v>
      </c>
      <c r="B1423" s="170" t="s">
        <v>498</v>
      </c>
      <c r="C1423" s="171" t="s">
        <v>605</v>
      </c>
      <c r="D1423" s="171" t="s">
        <v>608</v>
      </c>
      <c r="E1423" s="171" t="s">
        <v>499</v>
      </c>
      <c r="F1423" s="172">
        <v>0</v>
      </c>
      <c r="G1423" s="172">
        <v>9971.67</v>
      </c>
      <c r="H1423" s="172">
        <v>9971.67</v>
      </c>
      <c r="I1423" s="172">
        <f t="shared" si="23"/>
        <v>100</v>
      </c>
    </row>
    <row r="1424" spans="1:9" ht="12.75">
      <c r="A1424" s="156">
        <v>1414</v>
      </c>
      <c r="B1424" s="170" t="s">
        <v>609</v>
      </c>
      <c r="C1424" s="171" t="s">
        <v>605</v>
      </c>
      <c r="D1424" s="171" t="s">
        <v>610</v>
      </c>
      <c r="E1424" s="171"/>
      <c r="F1424" s="172">
        <v>0</v>
      </c>
      <c r="G1424" s="172">
        <v>178592</v>
      </c>
      <c r="H1424" s="172">
        <f>+H1425</f>
        <v>178592</v>
      </c>
      <c r="I1424" s="172">
        <f t="shared" si="23"/>
        <v>100</v>
      </c>
    </row>
    <row r="1425" spans="1:9" ht="12.75">
      <c r="A1425" s="156">
        <v>1415</v>
      </c>
      <c r="B1425" s="170" t="s">
        <v>492</v>
      </c>
      <c r="C1425" s="171" t="s">
        <v>605</v>
      </c>
      <c r="D1425" s="171" t="s">
        <v>610</v>
      </c>
      <c r="E1425" s="171" t="s">
        <v>493</v>
      </c>
      <c r="F1425" s="172">
        <v>0</v>
      </c>
      <c r="G1425" s="172">
        <v>178592</v>
      </c>
      <c r="H1425" s="172">
        <f>+H1426+H1427</f>
        <v>178592</v>
      </c>
      <c r="I1425" s="172">
        <f t="shared" si="23"/>
        <v>100</v>
      </c>
    </row>
    <row r="1426" spans="1:9" ht="36">
      <c r="A1426" s="156">
        <v>1416</v>
      </c>
      <c r="B1426" s="170" t="s">
        <v>498</v>
      </c>
      <c r="C1426" s="171" t="s">
        <v>605</v>
      </c>
      <c r="D1426" s="171" t="s">
        <v>610</v>
      </c>
      <c r="E1426" s="171" t="s">
        <v>499</v>
      </c>
      <c r="F1426" s="172">
        <v>0</v>
      </c>
      <c r="G1426" s="172">
        <v>53988</v>
      </c>
      <c r="H1426" s="172">
        <v>53988</v>
      </c>
      <c r="I1426" s="172">
        <f t="shared" si="23"/>
        <v>100</v>
      </c>
    </row>
    <row r="1427" spans="1:9" ht="12.75">
      <c r="A1427" s="156">
        <v>1417</v>
      </c>
      <c r="B1427" s="170" t="s">
        <v>505</v>
      </c>
      <c r="C1427" s="171" t="s">
        <v>605</v>
      </c>
      <c r="D1427" s="171" t="s">
        <v>610</v>
      </c>
      <c r="E1427" s="171" t="s">
        <v>506</v>
      </c>
      <c r="F1427" s="172">
        <v>0</v>
      </c>
      <c r="G1427" s="172">
        <v>124604</v>
      </c>
      <c r="H1427" s="172">
        <v>124604</v>
      </c>
      <c r="I1427" s="172">
        <f t="shared" si="23"/>
        <v>100</v>
      </c>
    </row>
    <row r="1428" spans="1:9" ht="36">
      <c r="A1428" s="156">
        <v>1418</v>
      </c>
      <c r="B1428" s="170" t="s">
        <v>591</v>
      </c>
      <c r="C1428" s="171" t="s">
        <v>592</v>
      </c>
      <c r="D1428" s="171"/>
      <c r="E1428" s="171"/>
      <c r="F1428" s="172">
        <v>1127100</v>
      </c>
      <c r="G1428" s="172">
        <v>1270612.95</v>
      </c>
      <c r="H1428" s="172">
        <f>+H1429+H1434</f>
        <v>1270612.95</v>
      </c>
      <c r="I1428" s="172">
        <f t="shared" si="23"/>
        <v>100</v>
      </c>
    </row>
    <row r="1429" spans="1:9" ht="48">
      <c r="A1429" s="156">
        <v>1419</v>
      </c>
      <c r="B1429" s="170" t="s">
        <v>593</v>
      </c>
      <c r="C1429" s="171" t="s">
        <v>592</v>
      </c>
      <c r="D1429" s="171" t="s">
        <v>1174</v>
      </c>
      <c r="E1429" s="171"/>
      <c r="F1429" s="172">
        <v>1127100</v>
      </c>
      <c r="G1429" s="172">
        <v>1270612.95</v>
      </c>
      <c r="H1429" s="172">
        <f>+H1430</f>
        <v>1270612.95</v>
      </c>
      <c r="I1429" s="172">
        <f t="shared" si="23"/>
        <v>100</v>
      </c>
    </row>
    <row r="1430" spans="1:9" ht="24">
      <c r="A1430" s="156">
        <v>1420</v>
      </c>
      <c r="B1430" s="170" t="s">
        <v>594</v>
      </c>
      <c r="C1430" s="171" t="s">
        <v>592</v>
      </c>
      <c r="D1430" s="171" t="s">
        <v>854</v>
      </c>
      <c r="E1430" s="171"/>
      <c r="F1430" s="172">
        <v>1127100</v>
      </c>
      <c r="G1430" s="172">
        <v>1270612.95</v>
      </c>
      <c r="H1430" s="172">
        <f>+H1431</f>
        <v>1270612.95</v>
      </c>
      <c r="I1430" s="172">
        <f t="shared" si="23"/>
        <v>100</v>
      </c>
    </row>
    <row r="1431" spans="1:9" ht="12.75">
      <c r="A1431" s="156">
        <v>1421</v>
      </c>
      <c r="B1431" s="170" t="s">
        <v>492</v>
      </c>
      <c r="C1431" s="171" t="s">
        <v>592</v>
      </c>
      <c r="D1431" s="171" t="s">
        <v>854</v>
      </c>
      <c r="E1431" s="171" t="s">
        <v>493</v>
      </c>
      <c r="F1431" s="172">
        <v>1127100</v>
      </c>
      <c r="G1431" s="172">
        <v>1270612.95</v>
      </c>
      <c r="H1431" s="172">
        <f>+H1432</f>
        <v>1270612.95</v>
      </c>
      <c r="I1431" s="172">
        <f t="shared" si="23"/>
        <v>100</v>
      </c>
    </row>
    <row r="1432" spans="1:9" ht="24">
      <c r="A1432" s="156">
        <v>1422</v>
      </c>
      <c r="B1432" s="170" t="s">
        <v>494</v>
      </c>
      <c r="C1432" s="171" t="s">
        <v>592</v>
      </c>
      <c r="D1432" s="171" t="s">
        <v>854</v>
      </c>
      <c r="E1432" s="171" t="s">
        <v>495</v>
      </c>
      <c r="F1432" s="172">
        <v>1127100</v>
      </c>
      <c r="G1432" s="172">
        <v>1270612.95</v>
      </c>
      <c r="H1432" s="172">
        <v>1270612.95</v>
      </c>
      <c r="I1432" s="172">
        <f t="shared" si="23"/>
        <v>100</v>
      </c>
    </row>
    <row r="1433" spans="1:9" ht="36">
      <c r="A1433" s="156">
        <v>1423</v>
      </c>
      <c r="B1433" s="170" t="s">
        <v>614</v>
      </c>
      <c r="C1433" s="171" t="s">
        <v>615</v>
      </c>
      <c r="D1433" s="171"/>
      <c r="E1433" s="171"/>
      <c r="F1433" s="172">
        <v>2367500</v>
      </c>
      <c r="G1433" s="172">
        <v>0</v>
      </c>
      <c r="H1433" s="172">
        <f>+H1434</f>
        <v>0</v>
      </c>
      <c r="I1433" s="172">
        <v>0</v>
      </c>
    </row>
    <row r="1434" spans="1:9" ht="12.75">
      <c r="A1434" s="156">
        <v>1424</v>
      </c>
      <c r="B1434" s="170" t="s">
        <v>606</v>
      </c>
      <c r="C1434" s="171" t="s">
        <v>615</v>
      </c>
      <c r="D1434" s="171" t="s">
        <v>1131</v>
      </c>
      <c r="E1434" s="171"/>
      <c r="F1434" s="172">
        <v>2367500</v>
      </c>
      <c r="G1434" s="172">
        <v>0</v>
      </c>
      <c r="H1434" s="172">
        <f>+H1435</f>
        <v>0</v>
      </c>
      <c r="I1434" s="172">
        <v>0</v>
      </c>
    </row>
    <row r="1435" spans="1:9" ht="12.75">
      <c r="A1435" s="156">
        <v>1425</v>
      </c>
      <c r="B1435" s="170" t="s">
        <v>616</v>
      </c>
      <c r="C1435" s="171" t="s">
        <v>615</v>
      </c>
      <c r="D1435" s="171" t="s">
        <v>617</v>
      </c>
      <c r="E1435" s="171"/>
      <c r="F1435" s="172">
        <v>2367500</v>
      </c>
      <c r="G1435" s="172">
        <v>0</v>
      </c>
      <c r="H1435" s="172">
        <f>+H1436</f>
        <v>0</v>
      </c>
      <c r="I1435" s="172">
        <v>0</v>
      </c>
    </row>
    <row r="1436" spans="1:9" ht="12.75">
      <c r="A1436" s="156">
        <v>1426</v>
      </c>
      <c r="B1436" s="170" t="s">
        <v>492</v>
      </c>
      <c r="C1436" s="171" t="s">
        <v>615</v>
      </c>
      <c r="D1436" s="171" t="s">
        <v>617</v>
      </c>
      <c r="E1436" s="171" t="s">
        <v>493</v>
      </c>
      <c r="F1436" s="172">
        <v>2367500</v>
      </c>
      <c r="G1436" s="172">
        <v>0</v>
      </c>
      <c r="H1436" s="172">
        <f>+H1437</f>
        <v>0</v>
      </c>
      <c r="I1436" s="172">
        <v>0</v>
      </c>
    </row>
    <row r="1437" spans="1:9" ht="12.75">
      <c r="A1437" s="156">
        <v>1427</v>
      </c>
      <c r="B1437" s="170" t="s">
        <v>503</v>
      </c>
      <c r="C1437" s="171" t="s">
        <v>615</v>
      </c>
      <c r="D1437" s="171" t="s">
        <v>617</v>
      </c>
      <c r="E1437" s="171" t="s">
        <v>504</v>
      </c>
      <c r="F1437" s="172">
        <v>2367500</v>
      </c>
      <c r="G1437" s="172">
        <v>0</v>
      </c>
      <c r="H1437" s="172">
        <v>0</v>
      </c>
      <c r="I1437" s="172">
        <v>0</v>
      </c>
    </row>
    <row r="1438" spans="1:9" ht="36">
      <c r="A1438" s="156">
        <v>1428</v>
      </c>
      <c r="B1438" s="170" t="s">
        <v>604</v>
      </c>
      <c r="C1438" s="171" t="s">
        <v>642</v>
      </c>
      <c r="D1438" s="171"/>
      <c r="E1438" s="171"/>
      <c r="F1438" s="172">
        <v>0</v>
      </c>
      <c r="G1438" s="172">
        <v>310000</v>
      </c>
      <c r="H1438" s="172">
        <f>+H1439</f>
        <v>310000</v>
      </c>
      <c r="I1438" s="172">
        <f t="shared" si="23"/>
        <v>100</v>
      </c>
    </row>
    <row r="1439" spans="1:9" ht="12.75">
      <c r="A1439" s="156">
        <v>1429</v>
      </c>
      <c r="B1439" s="170" t="s">
        <v>606</v>
      </c>
      <c r="C1439" s="171" t="s">
        <v>642</v>
      </c>
      <c r="D1439" s="171" t="s">
        <v>1131</v>
      </c>
      <c r="E1439" s="171"/>
      <c r="F1439" s="172">
        <v>0</v>
      </c>
      <c r="G1439" s="172">
        <v>310000</v>
      </c>
      <c r="H1439" s="172">
        <f>+H1440</f>
        <v>310000</v>
      </c>
      <c r="I1439" s="172">
        <f t="shared" si="23"/>
        <v>100</v>
      </c>
    </row>
    <row r="1440" spans="1:9" ht="12.75">
      <c r="A1440" s="156">
        <v>1430</v>
      </c>
      <c r="B1440" s="170" t="s">
        <v>607</v>
      </c>
      <c r="C1440" s="171" t="s">
        <v>642</v>
      </c>
      <c r="D1440" s="171" t="s">
        <v>608</v>
      </c>
      <c r="E1440" s="171"/>
      <c r="F1440" s="172">
        <v>0</v>
      </c>
      <c r="G1440" s="172">
        <v>310000</v>
      </c>
      <c r="H1440" s="172">
        <f>+H1441</f>
        <v>310000</v>
      </c>
      <c r="I1440" s="172">
        <f t="shared" si="23"/>
        <v>100</v>
      </c>
    </row>
    <row r="1441" spans="1:9" ht="12.75">
      <c r="A1441" s="156">
        <v>1431</v>
      </c>
      <c r="B1441" s="170" t="s">
        <v>492</v>
      </c>
      <c r="C1441" s="171" t="s">
        <v>642</v>
      </c>
      <c r="D1441" s="171" t="s">
        <v>608</v>
      </c>
      <c r="E1441" s="171" t="s">
        <v>493</v>
      </c>
      <c r="F1441" s="172">
        <v>0</v>
      </c>
      <c r="G1441" s="172">
        <v>310000</v>
      </c>
      <c r="H1441" s="172">
        <f>+H1442</f>
        <v>310000</v>
      </c>
      <c r="I1441" s="172">
        <f t="shared" si="23"/>
        <v>100</v>
      </c>
    </row>
    <row r="1442" spans="1:9" ht="12.75">
      <c r="A1442" s="156">
        <v>1432</v>
      </c>
      <c r="B1442" s="170" t="s">
        <v>505</v>
      </c>
      <c r="C1442" s="171" t="s">
        <v>642</v>
      </c>
      <c r="D1442" s="171" t="s">
        <v>608</v>
      </c>
      <c r="E1442" s="171" t="s">
        <v>506</v>
      </c>
      <c r="F1442" s="172">
        <v>0</v>
      </c>
      <c r="G1442" s="172">
        <v>310000</v>
      </c>
      <c r="H1442" s="172">
        <v>310000</v>
      </c>
      <c r="I1442" s="172">
        <f t="shared" si="23"/>
        <v>100</v>
      </c>
    </row>
    <row r="1443" spans="1:9" ht="48">
      <c r="A1443" s="156">
        <v>1433</v>
      </c>
      <c r="B1443" s="170" t="s">
        <v>674</v>
      </c>
      <c r="C1443" s="171" t="s">
        <v>675</v>
      </c>
      <c r="D1443" s="171"/>
      <c r="E1443" s="171"/>
      <c r="F1443" s="172">
        <v>0</v>
      </c>
      <c r="G1443" s="172">
        <v>400000</v>
      </c>
      <c r="H1443" s="172">
        <f>+H1444</f>
        <v>400000</v>
      </c>
      <c r="I1443" s="172">
        <f t="shared" si="23"/>
        <v>100</v>
      </c>
    </row>
    <row r="1444" spans="1:9" ht="24">
      <c r="A1444" s="156">
        <v>1434</v>
      </c>
      <c r="B1444" s="170" t="s">
        <v>600</v>
      </c>
      <c r="C1444" s="171" t="s">
        <v>675</v>
      </c>
      <c r="D1444" s="171" t="s">
        <v>601</v>
      </c>
      <c r="E1444" s="171"/>
      <c r="F1444" s="172">
        <v>0</v>
      </c>
      <c r="G1444" s="172">
        <v>400000</v>
      </c>
      <c r="H1444" s="172">
        <f>+H1445</f>
        <v>400000</v>
      </c>
      <c r="I1444" s="172">
        <f t="shared" si="23"/>
        <v>100</v>
      </c>
    </row>
    <row r="1445" spans="1:9" ht="24">
      <c r="A1445" s="156">
        <v>1435</v>
      </c>
      <c r="B1445" s="170" t="s">
        <v>602</v>
      </c>
      <c r="C1445" s="171" t="s">
        <v>675</v>
      </c>
      <c r="D1445" s="171" t="s">
        <v>603</v>
      </c>
      <c r="E1445" s="171"/>
      <c r="F1445" s="172">
        <v>0</v>
      </c>
      <c r="G1445" s="172">
        <v>400000</v>
      </c>
      <c r="H1445" s="172">
        <f>+H1446</f>
        <v>400000</v>
      </c>
      <c r="I1445" s="172">
        <f t="shared" si="23"/>
        <v>100</v>
      </c>
    </row>
    <row r="1446" spans="1:9" ht="12.75">
      <c r="A1446" s="156">
        <v>1436</v>
      </c>
      <c r="B1446" s="170" t="s">
        <v>517</v>
      </c>
      <c r="C1446" s="171" t="s">
        <v>675</v>
      </c>
      <c r="D1446" s="171" t="s">
        <v>603</v>
      </c>
      <c r="E1446" s="171" t="s">
        <v>518</v>
      </c>
      <c r="F1446" s="172">
        <v>0</v>
      </c>
      <c r="G1446" s="172">
        <v>400000</v>
      </c>
      <c r="H1446" s="172">
        <f>+H1447</f>
        <v>400000</v>
      </c>
      <c r="I1446" s="172">
        <f t="shared" si="23"/>
        <v>100</v>
      </c>
    </row>
    <row r="1447" spans="1:9" ht="12.75">
      <c r="A1447" s="156">
        <v>1437</v>
      </c>
      <c r="B1447" s="170" t="s">
        <v>525</v>
      </c>
      <c r="C1447" s="171" t="s">
        <v>675</v>
      </c>
      <c r="D1447" s="171" t="s">
        <v>603</v>
      </c>
      <c r="E1447" s="171" t="s">
        <v>526</v>
      </c>
      <c r="F1447" s="172">
        <v>0</v>
      </c>
      <c r="G1447" s="172">
        <v>400000</v>
      </c>
      <c r="H1447" s="172">
        <v>400000</v>
      </c>
      <c r="I1447" s="172">
        <f t="shared" si="23"/>
        <v>100</v>
      </c>
    </row>
    <row r="1448" spans="1:9" ht="60">
      <c r="A1448" s="156">
        <v>1438</v>
      </c>
      <c r="B1448" s="173" t="s">
        <v>643</v>
      </c>
      <c r="C1448" s="171" t="s">
        <v>644</v>
      </c>
      <c r="D1448" s="171"/>
      <c r="E1448" s="171"/>
      <c r="F1448" s="172">
        <v>3100000</v>
      </c>
      <c r="G1448" s="172">
        <v>2399391.65</v>
      </c>
      <c r="H1448" s="172">
        <f>+H1449+H1458+H1467+H1472+H1481+H1486+H1491+H1500</f>
        <v>2399391.6499999994</v>
      </c>
      <c r="I1448" s="172">
        <f t="shared" si="23"/>
        <v>99.99999999999997</v>
      </c>
    </row>
    <row r="1449" spans="1:9" ht="24">
      <c r="A1449" s="156">
        <v>1439</v>
      </c>
      <c r="B1449" s="170" t="s">
        <v>390</v>
      </c>
      <c r="C1449" s="171" t="s">
        <v>391</v>
      </c>
      <c r="D1449" s="171"/>
      <c r="E1449" s="171"/>
      <c r="F1449" s="172">
        <v>1006278.06</v>
      </c>
      <c r="G1449" s="172">
        <v>506278.06</v>
      </c>
      <c r="H1449" s="172">
        <f>+H1450</f>
        <v>506278.06</v>
      </c>
      <c r="I1449" s="172">
        <f t="shared" si="23"/>
        <v>100</v>
      </c>
    </row>
    <row r="1450" spans="1:9" ht="24">
      <c r="A1450" s="156">
        <v>1440</v>
      </c>
      <c r="B1450" s="170" t="s">
        <v>600</v>
      </c>
      <c r="C1450" s="171" t="s">
        <v>391</v>
      </c>
      <c r="D1450" s="171" t="s">
        <v>601</v>
      </c>
      <c r="E1450" s="171"/>
      <c r="F1450" s="172">
        <v>981593.34</v>
      </c>
      <c r="G1450" s="172">
        <v>506278.06</v>
      </c>
      <c r="H1450" s="172">
        <f>+H1451</f>
        <v>506278.06</v>
      </c>
      <c r="I1450" s="172">
        <f t="shared" si="23"/>
        <v>100</v>
      </c>
    </row>
    <row r="1451" spans="1:9" ht="24">
      <c r="A1451" s="156">
        <v>1441</v>
      </c>
      <c r="B1451" s="170" t="s">
        <v>602</v>
      </c>
      <c r="C1451" s="171" t="s">
        <v>391</v>
      </c>
      <c r="D1451" s="171" t="s">
        <v>603</v>
      </c>
      <c r="E1451" s="171"/>
      <c r="F1451" s="172">
        <v>981593.34</v>
      </c>
      <c r="G1451" s="172">
        <v>506278.06</v>
      </c>
      <c r="H1451" s="172">
        <f>+H1452</f>
        <v>506278.06</v>
      </c>
      <c r="I1451" s="172">
        <f t="shared" si="23"/>
        <v>100</v>
      </c>
    </row>
    <row r="1452" spans="1:9" ht="12.75">
      <c r="A1452" s="156">
        <v>1442</v>
      </c>
      <c r="B1452" s="170" t="s">
        <v>527</v>
      </c>
      <c r="C1452" s="171" t="s">
        <v>391</v>
      </c>
      <c r="D1452" s="171" t="s">
        <v>603</v>
      </c>
      <c r="E1452" s="171" t="s">
        <v>528</v>
      </c>
      <c r="F1452" s="172">
        <v>981593.34</v>
      </c>
      <c r="G1452" s="172">
        <v>506278.06</v>
      </c>
      <c r="H1452" s="172">
        <f>+H1453</f>
        <v>506278.06</v>
      </c>
      <c r="I1452" s="172">
        <f t="shared" si="23"/>
        <v>100</v>
      </c>
    </row>
    <row r="1453" spans="1:9" ht="12.75">
      <c r="A1453" s="156">
        <v>1443</v>
      </c>
      <c r="B1453" s="170" t="s">
        <v>529</v>
      </c>
      <c r="C1453" s="171" t="s">
        <v>391</v>
      </c>
      <c r="D1453" s="171" t="s">
        <v>603</v>
      </c>
      <c r="E1453" s="171" t="s">
        <v>530</v>
      </c>
      <c r="F1453" s="172">
        <v>981593.34</v>
      </c>
      <c r="G1453" s="172">
        <v>506278.06</v>
      </c>
      <c r="H1453" s="172">
        <v>506278.06</v>
      </c>
      <c r="I1453" s="172">
        <f t="shared" si="23"/>
        <v>100</v>
      </c>
    </row>
    <row r="1454" spans="1:9" ht="12.75">
      <c r="A1454" s="156">
        <v>1444</v>
      </c>
      <c r="B1454" s="170" t="s">
        <v>606</v>
      </c>
      <c r="C1454" s="171" t="s">
        <v>391</v>
      </c>
      <c r="D1454" s="171" t="s">
        <v>1131</v>
      </c>
      <c r="E1454" s="171"/>
      <c r="F1454" s="172">
        <v>24684.72</v>
      </c>
      <c r="G1454" s="172">
        <v>0</v>
      </c>
      <c r="H1454" s="172">
        <f>+H1455</f>
        <v>0</v>
      </c>
      <c r="I1454" s="172">
        <v>0</v>
      </c>
    </row>
    <row r="1455" spans="1:9" ht="12.75">
      <c r="A1455" s="156">
        <v>1445</v>
      </c>
      <c r="B1455" s="170" t="s">
        <v>607</v>
      </c>
      <c r="C1455" s="171" t="s">
        <v>391</v>
      </c>
      <c r="D1455" s="171" t="s">
        <v>608</v>
      </c>
      <c r="E1455" s="171"/>
      <c r="F1455" s="172">
        <v>24684.72</v>
      </c>
      <c r="G1455" s="172">
        <v>0</v>
      </c>
      <c r="H1455" s="172">
        <f>+H1456</f>
        <v>0</v>
      </c>
      <c r="I1455" s="172">
        <v>0</v>
      </c>
    </row>
    <row r="1456" spans="1:9" ht="12.75">
      <c r="A1456" s="156">
        <v>1446</v>
      </c>
      <c r="B1456" s="170" t="s">
        <v>527</v>
      </c>
      <c r="C1456" s="171" t="s">
        <v>391</v>
      </c>
      <c r="D1456" s="171" t="s">
        <v>608</v>
      </c>
      <c r="E1456" s="171" t="s">
        <v>528</v>
      </c>
      <c r="F1456" s="172">
        <v>24684.72</v>
      </c>
      <c r="G1456" s="172">
        <v>0</v>
      </c>
      <c r="H1456" s="172">
        <f>+H1457</f>
        <v>0</v>
      </c>
      <c r="I1456" s="172">
        <v>0</v>
      </c>
    </row>
    <row r="1457" spans="1:9" ht="12.75">
      <c r="A1457" s="156">
        <v>1447</v>
      </c>
      <c r="B1457" s="170" t="s">
        <v>529</v>
      </c>
      <c r="C1457" s="171" t="s">
        <v>391</v>
      </c>
      <c r="D1457" s="171" t="s">
        <v>608</v>
      </c>
      <c r="E1457" s="171" t="s">
        <v>530</v>
      </c>
      <c r="F1457" s="172">
        <v>24684.72</v>
      </c>
      <c r="G1457" s="172">
        <v>0</v>
      </c>
      <c r="H1457" s="172"/>
      <c r="I1457" s="172">
        <v>0</v>
      </c>
    </row>
    <row r="1458" spans="1:9" ht="24">
      <c r="A1458" s="156">
        <v>1448</v>
      </c>
      <c r="B1458" s="170" t="s">
        <v>392</v>
      </c>
      <c r="C1458" s="171" t="s">
        <v>393</v>
      </c>
      <c r="D1458" s="171"/>
      <c r="E1458" s="171"/>
      <c r="F1458" s="172">
        <v>2093721.94</v>
      </c>
      <c r="G1458" s="172">
        <v>1107086.46</v>
      </c>
      <c r="H1458" s="172">
        <f>+H1459+H1463</f>
        <v>1107086.46</v>
      </c>
      <c r="I1458" s="172">
        <f aca="true" t="shared" si="24" ref="I1458:I1500">+H1458/G1458*100</f>
        <v>100</v>
      </c>
    </row>
    <row r="1459" spans="1:9" ht="24">
      <c r="A1459" s="156">
        <v>1449</v>
      </c>
      <c r="B1459" s="170" t="s">
        <v>600</v>
      </c>
      <c r="C1459" s="171" t="s">
        <v>393</v>
      </c>
      <c r="D1459" s="171" t="s">
        <v>601</v>
      </c>
      <c r="E1459" s="171"/>
      <c r="F1459" s="172">
        <v>2069889.41</v>
      </c>
      <c r="G1459" s="172">
        <v>1083253.93</v>
      </c>
      <c r="H1459" s="172">
        <f>+H1460</f>
        <v>1083253.93</v>
      </c>
      <c r="I1459" s="172">
        <f t="shared" si="24"/>
        <v>100</v>
      </c>
    </row>
    <row r="1460" spans="1:9" ht="24">
      <c r="A1460" s="156">
        <v>1450</v>
      </c>
      <c r="B1460" s="170" t="s">
        <v>602</v>
      </c>
      <c r="C1460" s="171" t="s">
        <v>393</v>
      </c>
      <c r="D1460" s="171" t="s">
        <v>603</v>
      </c>
      <c r="E1460" s="171"/>
      <c r="F1460" s="172">
        <v>2069889.41</v>
      </c>
      <c r="G1460" s="172">
        <v>1083253.93</v>
      </c>
      <c r="H1460" s="172">
        <f>+H1461</f>
        <v>1083253.93</v>
      </c>
      <c r="I1460" s="172">
        <f t="shared" si="24"/>
        <v>100</v>
      </c>
    </row>
    <row r="1461" spans="1:9" ht="12.75">
      <c r="A1461" s="156">
        <v>1451</v>
      </c>
      <c r="B1461" s="170" t="s">
        <v>527</v>
      </c>
      <c r="C1461" s="171" t="s">
        <v>393</v>
      </c>
      <c r="D1461" s="171" t="s">
        <v>603</v>
      </c>
      <c r="E1461" s="171" t="s">
        <v>528</v>
      </c>
      <c r="F1461" s="172">
        <v>2069889.41</v>
      </c>
      <c r="G1461" s="172">
        <v>1083253.93</v>
      </c>
      <c r="H1461" s="172">
        <f>+H1462</f>
        <v>1083253.93</v>
      </c>
      <c r="I1461" s="172">
        <f t="shared" si="24"/>
        <v>100</v>
      </c>
    </row>
    <row r="1462" spans="1:9" ht="12.75">
      <c r="A1462" s="156">
        <v>1452</v>
      </c>
      <c r="B1462" s="170" t="s">
        <v>529</v>
      </c>
      <c r="C1462" s="171" t="s">
        <v>393</v>
      </c>
      <c r="D1462" s="171" t="s">
        <v>603</v>
      </c>
      <c r="E1462" s="171" t="s">
        <v>530</v>
      </c>
      <c r="F1462" s="172">
        <v>2069889.41</v>
      </c>
      <c r="G1462" s="172">
        <v>1083253.93</v>
      </c>
      <c r="H1462" s="172">
        <v>1083253.93</v>
      </c>
      <c r="I1462" s="172">
        <f t="shared" si="24"/>
        <v>100</v>
      </c>
    </row>
    <row r="1463" spans="1:9" ht="12.75">
      <c r="A1463" s="156">
        <v>1453</v>
      </c>
      <c r="B1463" s="170" t="s">
        <v>606</v>
      </c>
      <c r="C1463" s="171" t="s">
        <v>393</v>
      </c>
      <c r="D1463" s="171" t="s">
        <v>1131</v>
      </c>
      <c r="E1463" s="171"/>
      <c r="F1463" s="172">
        <v>23832.53</v>
      </c>
      <c r="G1463" s="172">
        <v>23832.53</v>
      </c>
      <c r="H1463" s="172">
        <f>+H1464</f>
        <v>23832.53</v>
      </c>
      <c r="I1463" s="172">
        <f t="shared" si="24"/>
        <v>100</v>
      </c>
    </row>
    <row r="1464" spans="1:9" ht="12.75">
      <c r="A1464" s="156">
        <v>1454</v>
      </c>
      <c r="B1464" s="170" t="s">
        <v>607</v>
      </c>
      <c r="C1464" s="171" t="s">
        <v>393</v>
      </c>
      <c r="D1464" s="171" t="s">
        <v>608</v>
      </c>
      <c r="E1464" s="171"/>
      <c r="F1464" s="172">
        <v>23832.53</v>
      </c>
      <c r="G1464" s="172">
        <v>23832.53</v>
      </c>
      <c r="H1464" s="172">
        <f>+H1465</f>
        <v>23832.53</v>
      </c>
      <c r="I1464" s="172">
        <f t="shared" si="24"/>
        <v>100</v>
      </c>
    </row>
    <row r="1465" spans="1:9" ht="12.75">
      <c r="A1465" s="156">
        <v>1455</v>
      </c>
      <c r="B1465" s="170" t="s">
        <v>527</v>
      </c>
      <c r="C1465" s="171" t="s">
        <v>393</v>
      </c>
      <c r="D1465" s="171" t="s">
        <v>608</v>
      </c>
      <c r="E1465" s="171" t="s">
        <v>528</v>
      </c>
      <c r="F1465" s="172">
        <v>23832.53</v>
      </c>
      <c r="G1465" s="172">
        <v>23832.53</v>
      </c>
      <c r="H1465" s="172">
        <f>+H1466</f>
        <v>23832.53</v>
      </c>
      <c r="I1465" s="172">
        <f t="shared" si="24"/>
        <v>100</v>
      </c>
    </row>
    <row r="1466" spans="1:9" ht="12.75">
      <c r="A1466" s="156">
        <v>1456</v>
      </c>
      <c r="B1466" s="170" t="s">
        <v>529</v>
      </c>
      <c r="C1466" s="171" t="s">
        <v>393</v>
      </c>
      <c r="D1466" s="171" t="s">
        <v>608</v>
      </c>
      <c r="E1466" s="171" t="s">
        <v>530</v>
      </c>
      <c r="F1466" s="172">
        <v>23832.53</v>
      </c>
      <c r="G1466" s="172">
        <v>23832.53</v>
      </c>
      <c r="H1466" s="172">
        <v>23832.53</v>
      </c>
      <c r="I1466" s="172">
        <f t="shared" si="24"/>
        <v>100</v>
      </c>
    </row>
    <row r="1467" spans="1:9" ht="24">
      <c r="A1467" s="156">
        <v>1457</v>
      </c>
      <c r="B1467" s="170" t="s">
        <v>645</v>
      </c>
      <c r="C1467" s="171" t="s">
        <v>646</v>
      </c>
      <c r="D1467" s="171"/>
      <c r="E1467" s="171"/>
      <c r="F1467" s="172">
        <v>0</v>
      </c>
      <c r="G1467" s="172">
        <v>242071.41</v>
      </c>
      <c r="H1467" s="172">
        <f>+H1468</f>
        <v>242071.41</v>
      </c>
      <c r="I1467" s="172">
        <f t="shared" si="24"/>
        <v>100</v>
      </c>
    </row>
    <row r="1468" spans="1:9" ht="12.75">
      <c r="A1468" s="156">
        <v>1458</v>
      </c>
      <c r="B1468" s="170" t="s">
        <v>606</v>
      </c>
      <c r="C1468" s="171" t="s">
        <v>646</v>
      </c>
      <c r="D1468" s="171" t="s">
        <v>1131</v>
      </c>
      <c r="E1468" s="171"/>
      <c r="F1468" s="172">
        <v>0</v>
      </c>
      <c r="G1468" s="172">
        <v>242071.41</v>
      </c>
      <c r="H1468" s="172">
        <f>+H1469</f>
        <v>242071.41</v>
      </c>
      <c r="I1468" s="172">
        <f t="shared" si="24"/>
        <v>100</v>
      </c>
    </row>
    <row r="1469" spans="1:9" ht="12.75">
      <c r="A1469" s="156">
        <v>1459</v>
      </c>
      <c r="B1469" s="170" t="s">
        <v>607</v>
      </c>
      <c r="C1469" s="171" t="s">
        <v>646</v>
      </c>
      <c r="D1469" s="171" t="s">
        <v>608</v>
      </c>
      <c r="E1469" s="171"/>
      <c r="F1469" s="172">
        <v>0</v>
      </c>
      <c r="G1469" s="172">
        <v>242071.41</v>
      </c>
      <c r="H1469" s="172">
        <f>+H1470</f>
        <v>242071.41</v>
      </c>
      <c r="I1469" s="172">
        <f t="shared" si="24"/>
        <v>100</v>
      </c>
    </row>
    <row r="1470" spans="1:9" ht="12.75">
      <c r="A1470" s="156">
        <v>1460</v>
      </c>
      <c r="B1470" s="170" t="s">
        <v>492</v>
      </c>
      <c r="C1470" s="171" t="s">
        <v>646</v>
      </c>
      <c r="D1470" s="171" t="s">
        <v>608</v>
      </c>
      <c r="E1470" s="171" t="s">
        <v>493</v>
      </c>
      <c r="F1470" s="172">
        <v>0</v>
      </c>
      <c r="G1470" s="172">
        <v>242071.41</v>
      </c>
      <c r="H1470" s="172">
        <f>+H1471</f>
        <v>242071.41</v>
      </c>
      <c r="I1470" s="172">
        <f t="shared" si="24"/>
        <v>100</v>
      </c>
    </row>
    <row r="1471" spans="1:9" ht="12.75">
      <c r="A1471" s="156">
        <v>1461</v>
      </c>
      <c r="B1471" s="170" t="s">
        <v>505</v>
      </c>
      <c r="C1471" s="171" t="s">
        <v>646</v>
      </c>
      <c r="D1471" s="171" t="s">
        <v>608</v>
      </c>
      <c r="E1471" s="171" t="s">
        <v>506</v>
      </c>
      <c r="F1471" s="172">
        <v>0</v>
      </c>
      <c r="G1471" s="172">
        <v>242071.41</v>
      </c>
      <c r="H1471" s="172">
        <v>242071.41</v>
      </c>
      <c r="I1471" s="172">
        <f t="shared" si="24"/>
        <v>100</v>
      </c>
    </row>
    <row r="1472" spans="1:9" ht="24">
      <c r="A1472" s="156">
        <v>1462</v>
      </c>
      <c r="B1472" s="170" t="s">
        <v>394</v>
      </c>
      <c r="C1472" s="171" t="s">
        <v>395</v>
      </c>
      <c r="D1472" s="171"/>
      <c r="E1472" s="171"/>
      <c r="F1472" s="172">
        <v>0</v>
      </c>
      <c r="G1472" s="172">
        <v>305280.93</v>
      </c>
      <c r="H1472" s="172">
        <f>+H1473+H1477</f>
        <v>305280.93000000005</v>
      </c>
      <c r="I1472" s="172">
        <f t="shared" si="24"/>
        <v>100.00000000000003</v>
      </c>
    </row>
    <row r="1473" spans="1:9" ht="24">
      <c r="A1473" s="156">
        <v>1463</v>
      </c>
      <c r="B1473" s="170" t="s">
        <v>600</v>
      </c>
      <c r="C1473" s="171" t="s">
        <v>395</v>
      </c>
      <c r="D1473" s="171" t="s">
        <v>601</v>
      </c>
      <c r="E1473" s="171"/>
      <c r="F1473" s="172">
        <v>0</v>
      </c>
      <c r="G1473" s="172">
        <v>277354.15</v>
      </c>
      <c r="H1473" s="172">
        <f>+H1475</f>
        <v>277354.15</v>
      </c>
      <c r="I1473" s="172">
        <f t="shared" si="24"/>
        <v>100</v>
      </c>
    </row>
    <row r="1474" spans="1:9" ht="24">
      <c r="A1474" s="156">
        <v>1464</v>
      </c>
      <c r="B1474" s="170" t="s">
        <v>602</v>
      </c>
      <c r="C1474" s="171" t="s">
        <v>395</v>
      </c>
      <c r="D1474" s="171" t="s">
        <v>603</v>
      </c>
      <c r="E1474" s="171"/>
      <c r="F1474" s="172">
        <v>0</v>
      </c>
      <c r="G1474" s="172">
        <v>277354.15</v>
      </c>
      <c r="H1474" s="172">
        <f>+H1475</f>
        <v>277354.15</v>
      </c>
      <c r="I1474" s="172">
        <f t="shared" si="24"/>
        <v>100</v>
      </c>
    </row>
    <row r="1475" spans="1:9" ht="12.75">
      <c r="A1475" s="156">
        <v>1465</v>
      </c>
      <c r="B1475" s="170" t="s">
        <v>527</v>
      </c>
      <c r="C1475" s="171" t="s">
        <v>395</v>
      </c>
      <c r="D1475" s="171" t="s">
        <v>603</v>
      </c>
      <c r="E1475" s="171" t="s">
        <v>528</v>
      </c>
      <c r="F1475" s="172">
        <v>0</v>
      </c>
      <c r="G1475" s="172">
        <v>277354.15</v>
      </c>
      <c r="H1475" s="172">
        <f>+H1476</f>
        <v>277354.15</v>
      </c>
      <c r="I1475" s="172">
        <f t="shared" si="24"/>
        <v>100</v>
      </c>
    </row>
    <row r="1476" spans="1:9" ht="12.75">
      <c r="A1476" s="156">
        <v>1466</v>
      </c>
      <c r="B1476" s="170" t="s">
        <v>529</v>
      </c>
      <c r="C1476" s="171" t="s">
        <v>395</v>
      </c>
      <c r="D1476" s="171" t="s">
        <v>603</v>
      </c>
      <c r="E1476" s="171" t="s">
        <v>530</v>
      </c>
      <c r="F1476" s="172">
        <v>0</v>
      </c>
      <c r="G1476" s="172">
        <v>277354.15</v>
      </c>
      <c r="H1476" s="172">
        <v>277354.15</v>
      </c>
      <c r="I1476" s="172">
        <f t="shared" si="24"/>
        <v>100</v>
      </c>
    </row>
    <row r="1477" spans="1:9" ht="12.75">
      <c r="A1477" s="156">
        <v>1467</v>
      </c>
      <c r="B1477" s="170" t="s">
        <v>606</v>
      </c>
      <c r="C1477" s="171" t="s">
        <v>395</v>
      </c>
      <c r="D1477" s="171" t="s">
        <v>1131</v>
      </c>
      <c r="E1477" s="171"/>
      <c r="F1477" s="172">
        <v>0</v>
      </c>
      <c r="G1477" s="172">
        <v>27926.78</v>
      </c>
      <c r="H1477" s="172">
        <f>+H1478</f>
        <v>27926.78</v>
      </c>
      <c r="I1477" s="172">
        <f t="shared" si="24"/>
        <v>100</v>
      </c>
    </row>
    <row r="1478" spans="1:9" ht="12.75">
      <c r="A1478" s="156">
        <v>1468</v>
      </c>
      <c r="B1478" s="170" t="s">
        <v>607</v>
      </c>
      <c r="C1478" s="171" t="s">
        <v>395</v>
      </c>
      <c r="D1478" s="171" t="s">
        <v>608</v>
      </c>
      <c r="E1478" s="171"/>
      <c r="F1478" s="172">
        <v>0</v>
      </c>
      <c r="G1478" s="172">
        <v>27926.78</v>
      </c>
      <c r="H1478" s="172">
        <f>H1479</f>
        <v>27926.78</v>
      </c>
      <c r="I1478" s="172">
        <f t="shared" si="24"/>
        <v>100</v>
      </c>
    </row>
    <row r="1479" spans="1:9" ht="12.75">
      <c r="A1479" s="156">
        <v>1469</v>
      </c>
      <c r="B1479" s="170" t="s">
        <v>527</v>
      </c>
      <c r="C1479" s="171" t="s">
        <v>395</v>
      </c>
      <c r="D1479" s="171" t="s">
        <v>608</v>
      </c>
      <c r="E1479" s="171" t="s">
        <v>528</v>
      </c>
      <c r="F1479" s="172">
        <v>0</v>
      </c>
      <c r="G1479" s="172">
        <v>27926.78</v>
      </c>
      <c r="H1479" s="172">
        <f>+H1480</f>
        <v>27926.78</v>
      </c>
      <c r="I1479" s="172">
        <f t="shared" si="24"/>
        <v>100</v>
      </c>
    </row>
    <row r="1480" spans="1:9" ht="12.75">
      <c r="A1480" s="156">
        <v>1470</v>
      </c>
      <c r="B1480" s="170" t="s">
        <v>529</v>
      </c>
      <c r="C1480" s="171" t="s">
        <v>395</v>
      </c>
      <c r="D1480" s="171" t="s">
        <v>608</v>
      </c>
      <c r="E1480" s="171" t="s">
        <v>530</v>
      </c>
      <c r="F1480" s="172">
        <v>0</v>
      </c>
      <c r="G1480" s="172">
        <v>27926.78</v>
      </c>
      <c r="H1480" s="172">
        <v>27926.78</v>
      </c>
      <c r="I1480" s="172">
        <f t="shared" si="24"/>
        <v>100</v>
      </c>
    </row>
    <row r="1481" spans="1:9" ht="24">
      <c r="A1481" s="156">
        <v>1471</v>
      </c>
      <c r="B1481" s="170" t="s">
        <v>396</v>
      </c>
      <c r="C1481" s="171" t="s">
        <v>397</v>
      </c>
      <c r="D1481" s="171"/>
      <c r="E1481" s="171"/>
      <c r="F1481" s="172">
        <v>0</v>
      </c>
      <c r="G1481" s="172">
        <v>34509.32</v>
      </c>
      <c r="H1481" s="172">
        <f>+H1482</f>
        <v>34509.32</v>
      </c>
      <c r="I1481" s="172">
        <f t="shared" si="24"/>
        <v>100</v>
      </c>
    </row>
    <row r="1482" spans="1:9" ht="12.75">
      <c r="A1482" s="156">
        <v>1472</v>
      </c>
      <c r="B1482" s="170" t="s">
        <v>606</v>
      </c>
      <c r="C1482" s="171" t="s">
        <v>397</v>
      </c>
      <c r="D1482" s="171" t="s">
        <v>1131</v>
      </c>
      <c r="E1482" s="171"/>
      <c r="F1482" s="172">
        <v>0</v>
      </c>
      <c r="G1482" s="172">
        <v>34509.32</v>
      </c>
      <c r="H1482" s="172">
        <f>+H1483</f>
        <v>34509.32</v>
      </c>
      <c r="I1482" s="172">
        <f t="shared" si="24"/>
        <v>100</v>
      </c>
    </row>
    <row r="1483" spans="1:9" ht="12.75">
      <c r="A1483" s="156">
        <v>1473</v>
      </c>
      <c r="B1483" s="170" t="s">
        <v>607</v>
      </c>
      <c r="C1483" s="171" t="s">
        <v>397</v>
      </c>
      <c r="D1483" s="171" t="s">
        <v>608</v>
      </c>
      <c r="E1483" s="171"/>
      <c r="F1483" s="172">
        <v>0</v>
      </c>
      <c r="G1483" s="172">
        <v>34509.32</v>
      </c>
      <c r="H1483" s="172">
        <f>+H1484</f>
        <v>34509.32</v>
      </c>
      <c r="I1483" s="172">
        <f t="shared" si="24"/>
        <v>100</v>
      </c>
    </row>
    <row r="1484" spans="1:9" ht="12.75">
      <c r="A1484" s="156">
        <v>1474</v>
      </c>
      <c r="B1484" s="170" t="s">
        <v>527</v>
      </c>
      <c r="C1484" s="171" t="s">
        <v>397</v>
      </c>
      <c r="D1484" s="171" t="s">
        <v>608</v>
      </c>
      <c r="E1484" s="171" t="s">
        <v>528</v>
      </c>
      <c r="F1484" s="172">
        <v>0</v>
      </c>
      <c r="G1484" s="172">
        <v>34509.32</v>
      </c>
      <c r="H1484" s="172">
        <f>+H1485</f>
        <v>34509.32</v>
      </c>
      <c r="I1484" s="172">
        <f t="shared" si="24"/>
        <v>100</v>
      </c>
    </row>
    <row r="1485" spans="1:9" ht="12.75">
      <c r="A1485" s="156">
        <v>1475</v>
      </c>
      <c r="B1485" s="170" t="s">
        <v>529</v>
      </c>
      <c r="C1485" s="171" t="s">
        <v>397</v>
      </c>
      <c r="D1485" s="171" t="s">
        <v>608</v>
      </c>
      <c r="E1485" s="171" t="s">
        <v>530</v>
      </c>
      <c r="F1485" s="172">
        <v>0</v>
      </c>
      <c r="G1485" s="172">
        <v>34509.32</v>
      </c>
      <c r="H1485" s="172">
        <v>34509.32</v>
      </c>
      <c r="I1485" s="172">
        <f t="shared" si="24"/>
        <v>100</v>
      </c>
    </row>
    <row r="1486" spans="1:9" ht="24">
      <c r="A1486" s="156">
        <v>1476</v>
      </c>
      <c r="B1486" s="170" t="s">
        <v>398</v>
      </c>
      <c r="C1486" s="171" t="s">
        <v>399</v>
      </c>
      <c r="D1486" s="171"/>
      <c r="E1486" s="171"/>
      <c r="F1486" s="172">
        <v>0</v>
      </c>
      <c r="G1486" s="172">
        <v>35804.28</v>
      </c>
      <c r="H1486" s="172">
        <f>+H1487</f>
        <v>35804.28</v>
      </c>
      <c r="I1486" s="172">
        <f t="shared" si="24"/>
        <v>100</v>
      </c>
    </row>
    <row r="1487" spans="1:9" ht="12.75">
      <c r="A1487" s="156">
        <v>1477</v>
      </c>
      <c r="B1487" s="170" t="s">
        <v>606</v>
      </c>
      <c r="C1487" s="171" t="s">
        <v>399</v>
      </c>
      <c r="D1487" s="171" t="s">
        <v>1131</v>
      </c>
      <c r="E1487" s="171"/>
      <c r="F1487" s="172">
        <v>0</v>
      </c>
      <c r="G1487" s="172">
        <v>35804.28</v>
      </c>
      <c r="H1487" s="172">
        <f>+H1488</f>
        <v>35804.28</v>
      </c>
      <c r="I1487" s="172">
        <f t="shared" si="24"/>
        <v>100</v>
      </c>
    </row>
    <row r="1488" spans="1:9" ht="12.75">
      <c r="A1488" s="156">
        <v>1478</v>
      </c>
      <c r="B1488" s="170" t="s">
        <v>607</v>
      </c>
      <c r="C1488" s="171" t="s">
        <v>399</v>
      </c>
      <c r="D1488" s="171" t="s">
        <v>608</v>
      </c>
      <c r="E1488" s="171"/>
      <c r="F1488" s="172">
        <v>0</v>
      </c>
      <c r="G1488" s="172">
        <v>35804.28</v>
      </c>
      <c r="H1488" s="172">
        <f>+H1489</f>
        <v>35804.28</v>
      </c>
      <c r="I1488" s="172">
        <f t="shared" si="24"/>
        <v>100</v>
      </c>
    </row>
    <row r="1489" spans="1:9" ht="12.75">
      <c r="A1489" s="156">
        <v>1479</v>
      </c>
      <c r="B1489" s="170" t="s">
        <v>527</v>
      </c>
      <c r="C1489" s="171" t="s">
        <v>399</v>
      </c>
      <c r="D1489" s="171" t="s">
        <v>608</v>
      </c>
      <c r="E1489" s="171" t="s">
        <v>528</v>
      </c>
      <c r="F1489" s="172">
        <v>0</v>
      </c>
      <c r="G1489" s="172">
        <v>35804.28</v>
      </c>
      <c r="H1489" s="172">
        <f>+H1490</f>
        <v>35804.28</v>
      </c>
      <c r="I1489" s="172">
        <f t="shared" si="24"/>
        <v>100</v>
      </c>
    </row>
    <row r="1490" spans="1:9" ht="12.75">
      <c r="A1490" s="156">
        <v>1480</v>
      </c>
      <c r="B1490" s="170" t="s">
        <v>529</v>
      </c>
      <c r="C1490" s="171" t="s">
        <v>399</v>
      </c>
      <c r="D1490" s="171" t="s">
        <v>608</v>
      </c>
      <c r="E1490" s="171" t="s">
        <v>530</v>
      </c>
      <c r="F1490" s="172">
        <v>0</v>
      </c>
      <c r="G1490" s="172">
        <v>35804.28</v>
      </c>
      <c r="H1490" s="172">
        <v>35804.28</v>
      </c>
      <c r="I1490" s="172">
        <f t="shared" si="24"/>
        <v>100</v>
      </c>
    </row>
    <row r="1491" spans="1:9" ht="24">
      <c r="A1491" s="156">
        <v>1481</v>
      </c>
      <c r="B1491" s="170" t="s">
        <v>400</v>
      </c>
      <c r="C1491" s="171" t="s">
        <v>401</v>
      </c>
      <c r="D1491" s="171"/>
      <c r="E1491" s="171"/>
      <c r="F1491" s="172">
        <v>0</v>
      </c>
      <c r="G1491" s="172">
        <v>118361.19</v>
      </c>
      <c r="H1491" s="172">
        <f>+H1492+H1496</f>
        <v>118361.19</v>
      </c>
      <c r="I1491" s="172">
        <f t="shared" si="24"/>
        <v>100</v>
      </c>
    </row>
    <row r="1492" spans="1:9" ht="24">
      <c r="A1492" s="156">
        <v>1482</v>
      </c>
      <c r="B1492" s="170" t="s">
        <v>600</v>
      </c>
      <c r="C1492" s="171" t="s">
        <v>401</v>
      </c>
      <c r="D1492" s="171" t="s">
        <v>601</v>
      </c>
      <c r="E1492" s="171"/>
      <c r="F1492" s="172">
        <v>0</v>
      </c>
      <c r="G1492" s="172">
        <v>114055.19</v>
      </c>
      <c r="H1492" s="172">
        <f>+H1493</f>
        <v>114055.19</v>
      </c>
      <c r="I1492" s="172">
        <f t="shared" si="24"/>
        <v>100</v>
      </c>
    </row>
    <row r="1493" spans="1:9" ht="24">
      <c r="A1493" s="156">
        <v>1483</v>
      </c>
      <c r="B1493" s="170" t="s">
        <v>602</v>
      </c>
      <c r="C1493" s="171" t="s">
        <v>401</v>
      </c>
      <c r="D1493" s="171" t="s">
        <v>603</v>
      </c>
      <c r="E1493" s="171"/>
      <c r="F1493" s="172">
        <v>0</v>
      </c>
      <c r="G1493" s="172">
        <v>114055.19</v>
      </c>
      <c r="H1493" s="172">
        <f>+H1494</f>
        <v>114055.19</v>
      </c>
      <c r="I1493" s="172">
        <f t="shared" si="24"/>
        <v>100</v>
      </c>
    </row>
    <row r="1494" spans="1:9" ht="12.75">
      <c r="A1494" s="156">
        <v>1484</v>
      </c>
      <c r="B1494" s="170" t="s">
        <v>527</v>
      </c>
      <c r="C1494" s="171" t="s">
        <v>401</v>
      </c>
      <c r="D1494" s="171" t="s">
        <v>603</v>
      </c>
      <c r="E1494" s="171" t="s">
        <v>528</v>
      </c>
      <c r="F1494" s="172">
        <v>0</v>
      </c>
      <c r="G1494" s="172">
        <v>114055.19</v>
      </c>
      <c r="H1494" s="172">
        <f>+H1495</f>
        <v>114055.19</v>
      </c>
      <c r="I1494" s="172">
        <f t="shared" si="24"/>
        <v>100</v>
      </c>
    </row>
    <row r="1495" spans="1:9" ht="12.75">
      <c r="A1495" s="156">
        <v>1485</v>
      </c>
      <c r="B1495" s="170" t="s">
        <v>529</v>
      </c>
      <c r="C1495" s="171" t="s">
        <v>401</v>
      </c>
      <c r="D1495" s="171" t="s">
        <v>603</v>
      </c>
      <c r="E1495" s="171" t="s">
        <v>530</v>
      </c>
      <c r="F1495" s="172">
        <v>0</v>
      </c>
      <c r="G1495" s="172">
        <v>114055.19</v>
      </c>
      <c r="H1495" s="172">
        <v>114055.19</v>
      </c>
      <c r="I1495" s="172">
        <f t="shared" si="24"/>
        <v>100</v>
      </c>
    </row>
    <row r="1496" spans="1:9" ht="12.75">
      <c r="A1496" s="156">
        <v>1486</v>
      </c>
      <c r="B1496" s="170" t="s">
        <v>606</v>
      </c>
      <c r="C1496" s="171" t="s">
        <v>401</v>
      </c>
      <c r="D1496" s="171" t="s">
        <v>1131</v>
      </c>
      <c r="E1496" s="171"/>
      <c r="F1496" s="172">
        <v>0</v>
      </c>
      <c r="G1496" s="172">
        <v>4306</v>
      </c>
      <c r="H1496" s="172">
        <f>+H1497</f>
        <v>4306</v>
      </c>
      <c r="I1496" s="172">
        <f t="shared" si="24"/>
        <v>100</v>
      </c>
    </row>
    <row r="1497" spans="1:9" ht="12.75">
      <c r="A1497" s="156">
        <v>1487</v>
      </c>
      <c r="B1497" s="170" t="s">
        <v>607</v>
      </c>
      <c r="C1497" s="171" t="s">
        <v>401</v>
      </c>
      <c r="D1497" s="171" t="s">
        <v>608</v>
      </c>
      <c r="E1497" s="171"/>
      <c r="F1497" s="172">
        <v>0</v>
      </c>
      <c r="G1497" s="172">
        <v>4306</v>
      </c>
      <c r="H1497" s="172">
        <f>+H1498</f>
        <v>4306</v>
      </c>
      <c r="I1497" s="172">
        <f t="shared" si="24"/>
        <v>100</v>
      </c>
    </row>
    <row r="1498" spans="1:9" ht="12.75">
      <c r="A1498" s="156">
        <v>1488</v>
      </c>
      <c r="B1498" s="170" t="s">
        <v>527</v>
      </c>
      <c r="C1498" s="171" t="s">
        <v>401</v>
      </c>
      <c r="D1498" s="171" t="s">
        <v>608</v>
      </c>
      <c r="E1498" s="171" t="s">
        <v>528</v>
      </c>
      <c r="F1498" s="172">
        <v>0</v>
      </c>
      <c r="G1498" s="172">
        <v>4306</v>
      </c>
      <c r="H1498" s="172">
        <f>+H1499</f>
        <v>4306</v>
      </c>
      <c r="I1498" s="172">
        <f t="shared" si="24"/>
        <v>100</v>
      </c>
    </row>
    <row r="1499" spans="1:9" ht="12.75">
      <c r="A1499" s="156">
        <v>1489</v>
      </c>
      <c r="B1499" s="170" t="s">
        <v>529</v>
      </c>
      <c r="C1499" s="171" t="s">
        <v>401</v>
      </c>
      <c r="D1499" s="171" t="s">
        <v>608</v>
      </c>
      <c r="E1499" s="171" t="s">
        <v>530</v>
      </c>
      <c r="F1499" s="172">
        <v>0</v>
      </c>
      <c r="G1499" s="172">
        <v>4306</v>
      </c>
      <c r="H1499" s="172">
        <v>4306</v>
      </c>
      <c r="I1499" s="172">
        <f t="shared" si="24"/>
        <v>100</v>
      </c>
    </row>
    <row r="1500" spans="1:9" ht="12.75">
      <c r="A1500" s="156">
        <v>1490</v>
      </c>
      <c r="B1500" s="170" t="s">
        <v>647</v>
      </c>
      <c r="C1500" s="171" t="s">
        <v>648</v>
      </c>
      <c r="D1500" s="171"/>
      <c r="E1500" s="171"/>
      <c r="F1500" s="172">
        <v>0</v>
      </c>
      <c r="G1500" s="172">
        <v>50000</v>
      </c>
      <c r="H1500" s="172">
        <f>+H1501</f>
        <v>50000</v>
      </c>
      <c r="I1500" s="172">
        <f t="shared" si="24"/>
        <v>100</v>
      </c>
    </row>
    <row r="1501" spans="1:9" ht="12.75">
      <c r="A1501" s="156">
        <v>1491</v>
      </c>
      <c r="B1501" s="170" t="s">
        <v>606</v>
      </c>
      <c r="C1501" s="171" t="s">
        <v>648</v>
      </c>
      <c r="D1501" s="171" t="s">
        <v>1131</v>
      </c>
      <c r="E1501" s="171"/>
      <c r="F1501" s="172">
        <v>0</v>
      </c>
      <c r="G1501" s="172">
        <v>50000</v>
      </c>
      <c r="H1501" s="172">
        <f>+H1502</f>
        <v>50000</v>
      </c>
      <c r="I1501" s="172">
        <f>+H1501/G1501*100</f>
        <v>100</v>
      </c>
    </row>
    <row r="1502" spans="1:9" ht="12.75">
      <c r="A1502" s="156">
        <v>1492</v>
      </c>
      <c r="B1502" s="170" t="s">
        <v>609</v>
      </c>
      <c r="C1502" s="171" t="s">
        <v>648</v>
      </c>
      <c r="D1502" s="171" t="s">
        <v>610</v>
      </c>
      <c r="E1502" s="171"/>
      <c r="F1502" s="172">
        <v>0</v>
      </c>
      <c r="G1502" s="172">
        <v>50000</v>
      </c>
      <c r="H1502" s="172">
        <f>+H1503</f>
        <v>50000</v>
      </c>
      <c r="I1502" s="172">
        <f>+H1502/G1502*100</f>
        <v>100</v>
      </c>
    </row>
    <row r="1503" spans="1:9" ht="12.75">
      <c r="A1503" s="156">
        <v>1493</v>
      </c>
      <c r="B1503" s="170" t="s">
        <v>492</v>
      </c>
      <c r="C1503" s="171" t="s">
        <v>648</v>
      </c>
      <c r="D1503" s="171" t="s">
        <v>610</v>
      </c>
      <c r="E1503" s="171" t="s">
        <v>493</v>
      </c>
      <c r="F1503" s="172">
        <v>0</v>
      </c>
      <c r="G1503" s="172">
        <v>50000</v>
      </c>
      <c r="H1503" s="172">
        <f>+H1504</f>
        <v>50000</v>
      </c>
      <c r="I1503" s="172">
        <f>+H1503/G1503*100</f>
        <v>100</v>
      </c>
    </row>
    <row r="1504" spans="1:9" ht="12.75">
      <c r="A1504" s="156">
        <v>1494</v>
      </c>
      <c r="B1504" s="170" t="s">
        <v>505</v>
      </c>
      <c r="C1504" s="171" t="s">
        <v>648</v>
      </c>
      <c r="D1504" s="171" t="s">
        <v>610</v>
      </c>
      <c r="E1504" s="171" t="s">
        <v>506</v>
      </c>
      <c r="F1504" s="172">
        <v>0</v>
      </c>
      <c r="G1504" s="172">
        <v>50000</v>
      </c>
      <c r="H1504" s="172">
        <v>50000</v>
      </c>
      <c r="I1504" s="172">
        <f>+H1504/G1504*100</f>
        <v>100</v>
      </c>
    </row>
    <row r="1505" spans="1:9" ht="12.75">
      <c r="A1505" s="156">
        <v>1495</v>
      </c>
      <c r="B1505" s="174" t="s">
        <v>576</v>
      </c>
      <c r="C1505" s="174"/>
      <c r="D1505" s="174"/>
      <c r="E1505" s="174"/>
      <c r="F1505" s="175">
        <f>+F11+F384+F434+F596+F666+F858+F1009+F1074+F1101+F1169+F1201+F1246+F1272+F1283+F1350</f>
        <v>912788199.9999999</v>
      </c>
      <c r="G1505" s="175">
        <f>+G11+G384+G434+G596+G666+G858+G1009+G1074+G1101+G1169+G1201+G1246+G1272+G1283+G1350</f>
        <v>1037843973.7299999</v>
      </c>
      <c r="H1505" s="175">
        <f>+H11+H384+H434+H596+H666+H858+H1009+H1074+H1101+H1169+H1201+H1246+H1272+H1283+H1350</f>
        <v>1002789390.05</v>
      </c>
      <c r="I1505" s="176">
        <f>+H1505/G1505*100</f>
        <v>96.62236477088032</v>
      </c>
    </row>
  </sheetData>
  <mergeCells count="16">
    <mergeCell ref="H8:H9"/>
    <mergeCell ref="I8:I9"/>
    <mergeCell ref="B6:H6"/>
    <mergeCell ref="B7:C7"/>
    <mergeCell ref="H7:I7"/>
    <mergeCell ref="A8:A9"/>
    <mergeCell ref="B8:B9"/>
    <mergeCell ref="C8:C9"/>
    <mergeCell ref="D8:D9"/>
    <mergeCell ref="E8:E9"/>
    <mergeCell ref="F8:F9"/>
    <mergeCell ref="G8:G9"/>
    <mergeCell ref="F1:I1"/>
    <mergeCell ref="F2:I2"/>
    <mergeCell ref="F3:I3"/>
    <mergeCell ref="F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68"/>
  <sheetViews>
    <sheetView workbookViewId="0" topLeftCell="A1">
      <selection activeCell="A4" sqref="A4:F4"/>
    </sheetView>
  </sheetViews>
  <sheetFormatPr defaultColWidth="9.00390625" defaultRowHeight="12.75"/>
  <cols>
    <col min="1" max="1" width="6.75390625" style="196" customWidth="1"/>
    <col min="2" max="2" width="76.875" style="196" customWidth="1"/>
    <col min="3" max="3" width="13.375" style="196" customWidth="1"/>
    <col min="4" max="4" width="13.375" style="197" customWidth="1"/>
    <col min="5" max="5" width="13.625" style="178" customWidth="1"/>
    <col min="6" max="6" width="9.75390625" style="178" customWidth="1"/>
    <col min="7" max="7" width="9.125" style="178" customWidth="1"/>
    <col min="8" max="8" width="13.875" style="178" bestFit="1" customWidth="1"/>
    <col min="9" max="16384" width="9.125" style="178" customWidth="1"/>
  </cols>
  <sheetData>
    <row r="1" spans="1:6" ht="14.25" customHeight="1">
      <c r="A1" s="177" t="s">
        <v>113</v>
      </c>
      <c r="B1" s="177"/>
      <c r="C1" s="177"/>
      <c r="D1" s="177"/>
      <c r="E1" s="177"/>
      <c r="F1" s="177"/>
    </row>
    <row r="2" spans="1:6" ht="12.75">
      <c r="A2" s="177" t="s">
        <v>1062</v>
      </c>
      <c r="B2" s="177"/>
      <c r="C2" s="177"/>
      <c r="D2" s="177"/>
      <c r="E2" s="177"/>
      <c r="F2" s="177"/>
    </row>
    <row r="3" spans="1:6" ht="12" customHeight="1">
      <c r="A3" s="177" t="s">
        <v>1061</v>
      </c>
      <c r="B3" s="177"/>
      <c r="C3" s="177"/>
      <c r="D3" s="177"/>
      <c r="E3" s="177"/>
      <c r="F3" s="177"/>
    </row>
    <row r="4" spans="1:6" ht="11.25" customHeight="1">
      <c r="A4" s="99" t="s">
        <v>114</v>
      </c>
      <c r="B4" s="99"/>
      <c r="C4" s="99"/>
      <c r="D4" s="99"/>
      <c r="E4" s="99"/>
      <c r="F4" s="99"/>
    </row>
    <row r="5" spans="1:6" ht="15.75" customHeight="1">
      <c r="A5" s="179" t="s">
        <v>115</v>
      </c>
      <c r="B5" s="179"/>
      <c r="C5" s="179"/>
      <c r="D5" s="179"/>
      <c r="E5" s="179"/>
      <c r="F5" s="179"/>
    </row>
    <row r="6" spans="1:6" ht="11.25" customHeight="1">
      <c r="A6" s="180"/>
      <c r="B6" s="180"/>
      <c r="C6" s="180"/>
      <c r="D6" s="180"/>
      <c r="E6" s="180"/>
      <c r="F6" s="180"/>
    </row>
    <row r="7" spans="1:6" ht="11.25" customHeight="1">
      <c r="A7" s="180"/>
      <c r="B7" s="180"/>
      <c r="C7" s="180"/>
      <c r="D7" s="180"/>
      <c r="E7" s="180"/>
      <c r="F7" s="180"/>
    </row>
    <row r="8" spans="1:7" ht="15.75">
      <c r="A8" s="102" t="s">
        <v>116</v>
      </c>
      <c r="B8" s="102"/>
      <c r="C8" s="102"/>
      <c r="D8" s="102"/>
      <c r="E8" s="102"/>
      <c r="F8" s="102"/>
      <c r="G8" s="181"/>
    </row>
    <row r="9" spans="1:7" ht="15.75">
      <c r="A9" s="102" t="s">
        <v>117</v>
      </c>
      <c r="B9" s="102"/>
      <c r="C9" s="102"/>
      <c r="D9" s="102"/>
      <c r="E9" s="102"/>
      <c r="F9" s="102"/>
      <c r="G9" s="181"/>
    </row>
    <row r="10" spans="1:4" ht="15.75">
      <c r="A10" s="182"/>
      <c r="B10" s="183"/>
      <c r="C10" s="183"/>
      <c r="D10" s="183"/>
    </row>
    <row r="11" spans="1:6" ht="12.75">
      <c r="A11" s="184" t="s">
        <v>1092</v>
      </c>
      <c r="B11" s="184"/>
      <c r="C11" s="184"/>
      <c r="D11" s="184"/>
      <c r="E11" s="184"/>
      <c r="F11" s="184"/>
    </row>
    <row r="12" spans="1:6" ht="14.25" customHeight="1">
      <c r="A12" s="151" t="s">
        <v>1060</v>
      </c>
      <c r="B12" s="185" t="s">
        <v>118</v>
      </c>
      <c r="C12" s="151" t="s">
        <v>486</v>
      </c>
      <c r="D12" s="151" t="s">
        <v>487</v>
      </c>
      <c r="E12" s="151" t="s">
        <v>1097</v>
      </c>
      <c r="F12" s="150" t="s">
        <v>1098</v>
      </c>
    </row>
    <row r="13" spans="1:6" ht="38.25" customHeight="1">
      <c r="A13" s="151"/>
      <c r="B13" s="185"/>
      <c r="C13" s="151"/>
      <c r="D13" s="151"/>
      <c r="E13" s="151"/>
      <c r="F13" s="150"/>
    </row>
    <row r="14" spans="1:6" ht="12.75">
      <c r="A14" s="186" t="s">
        <v>1058</v>
      </c>
      <c r="B14" s="186">
        <v>2</v>
      </c>
      <c r="C14" s="186" t="s">
        <v>489</v>
      </c>
      <c r="D14" s="186" t="s">
        <v>490</v>
      </c>
      <c r="E14" s="186" t="s">
        <v>491</v>
      </c>
      <c r="F14" s="187">
        <v>6</v>
      </c>
    </row>
    <row r="15" spans="1:8" ht="76.5">
      <c r="A15" s="186" t="s">
        <v>1058</v>
      </c>
      <c r="B15" s="188" t="s">
        <v>964</v>
      </c>
      <c r="C15" s="189">
        <v>179852100</v>
      </c>
      <c r="D15" s="189">
        <v>179852100</v>
      </c>
      <c r="E15" s="189">
        <v>179852100</v>
      </c>
      <c r="F15" s="189">
        <f>E15/D15*100</f>
        <v>100</v>
      </c>
      <c r="H15" s="190"/>
    </row>
    <row r="16" spans="1:6" ht="63.75">
      <c r="A16" s="191">
        <f aca="true" t="shared" si="0" ref="A16:A67">A15+1</f>
        <v>2</v>
      </c>
      <c r="B16" s="188" t="s">
        <v>966</v>
      </c>
      <c r="C16" s="189">
        <v>14923500</v>
      </c>
      <c r="D16" s="189">
        <v>14923500</v>
      </c>
      <c r="E16" s="189">
        <v>14923500</v>
      </c>
      <c r="F16" s="189">
        <f aca="true" t="shared" si="1" ref="F16:F68">E16/D16*100</f>
        <v>100</v>
      </c>
    </row>
    <row r="17" spans="1:6" ht="25.5">
      <c r="A17" s="191">
        <f t="shared" si="0"/>
        <v>3</v>
      </c>
      <c r="B17" s="188" t="s">
        <v>1373</v>
      </c>
      <c r="C17" s="189">
        <v>23636800</v>
      </c>
      <c r="D17" s="189">
        <v>36836800</v>
      </c>
      <c r="E17" s="189">
        <v>36836800</v>
      </c>
      <c r="F17" s="189">
        <f t="shared" si="1"/>
        <v>100</v>
      </c>
    </row>
    <row r="18" spans="1:6" s="192" customFormat="1" ht="51">
      <c r="A18" s="191">
        <f t="shared" si="0"/>
        <v>4</v>
      </c>
      <c r="B18" s="188" t="s">
        <v>1006</v>
      </c>
      <c r="C18" s="189">
        <v>668400</v>
      </c>
      <c r="D18" s="189">
        <v>668400</v>
      </c>
      <c r="E18" s="189">
        <v>668400</v>
      </c>
      <c r="F18" s="189">
        <f t="shared" si="1"/>
        <v>100</v>
      </c>
    </row>
    <row r="19" spans="1:6" s="192" customFormat="1" ht="76.5">
      <c r="A19" s="191">
        <f t="shared" si="0"/>
        <v>5</v>
      </c>
      <c r="B19" s="188" t="s">
        <v>1016</v>
      </c>
      <c r="C19" s="189">
        <v>23636800</v>
      </c>
      <c r="D19" s="189">
        <v>23636800</v>
      </c>
      <c r="E19" s="189">
        <v>23636800</v>
      </c>
      <c r="F19" s="189">
        <f t="shared" si="1"/>
        <v>100</v>
      </c>
    </row>
    <row r="20" spans="1:6" s="192" customFormat="1" ht="76.5">
      <c r="A20" s="191">
        <f t="shared" si="0"/>
        <v>6</v>
      </c>
      <c r="B20" s="188" t="s">
        <v>1018</v>
      </c>
      <c r="C20" s="189">
        <v>80000</v>
      </c>
      <c r="D20" s="189">
        <v>60375</v>
      </c>
      <c r="E20" s="189">
        <v>60375</v>
      </c>
      <c r="F20" s="189">
        <f t="shared" si="1"/>
        <v>100</v>
      </c>
    </row>
    <row r="21" spans="1:6" s="192" customFormat="1" ht="25.5">
      <c r="A21" s="191">
        <f t="shared" si="0"/>
        <v>7</v>
      </c>
      <c r="B21" s="188" t="s">
        <v>1397</v>
      </c>
      <c r="C21" s="189">
        <v>25700</v>
      </c>
      <c r="D21" s="189">
        <v>6300</v>
      </c>
      <c r="E21" s="189">
        <v>0</v>
      </c>
      <c r="F21" s="189">
        <f t="shared" si="1"/>
        <v>0</v>
      </c>
    </row>
    <row r="22" spans="1:6" s="192" customFormat="1" ht="25.5">
      <c r="A22" s="191">
        <f t="shared" si="0"/>
        <v>8</v>
      </c>
      <c r="B22" s="188" t="s">
        <v>1401</v>
      </c>
      <c r="C22" s="189">
        <v>669800</v>
      </c>
      <c r="D22" s="189">
        <v>632100</v>
      </c>
      <c r="E22" s="189">
        <v>631861.68</v>
      </c>
      <c r="F22" s="189">
        <f t="shared" si="1"/>
        <v>99.96229710488848</v>
      </c>
    </row>
    <row r="23" spans="1:6" s="192" customFormat="1" ht="89.25">
      <c r="A23" s="191">
        <f t="shared" si="0"/>
        <v>9</v>
      </c>
      <c r="B23" s="188" t="s">
        <v>1037</v>
      </c>
      <c r="C23" s="189">
        <v>35761800</v>
      </c>
      <c r="D23" s="189">
        <v>35607348.8</v>
      </c>
      <c r="E23" s="189">
        <v>35518748.8</v>
      </c>
      <c r="F23" s="189">
        <f t="shared" si="1"/>
        <v>99.75117495970383</v>
      </c>
    </row>
    <row r="24" spans="1:6" s="192" customFormat="1" ht="89.25">
      <c r="A24" s="191">
        <f t="shared" si="0"/>
        <v>10</v>
      </c>
      <c r="B24" s="188" t="s">
        <v>1041</v>
      </c>
      <c r="C24" s="189">
        <v>197200</v>
      </c>
      <c r="D24" s="189">
        <v>190440</v>
      </c>
      <c r="E24" s="189">
        <v>190440</v>
      </c>
      <c r="F24" s="189">
        <f t="shared" si="1"/>
        <v>100</v>
      </c>
    </row>
    <row r="25" spans="1:6" s="192" customFormat="1" ht="63.75">
      <c r="A25" s="191">
        <f t="shared" si="0"/>
        <v>11</v>
      </c>
      <c r="B25" s="188" t="s">
        <v>1043</v>
      </c>
      <c r="C25" s="189">
        <v>118700</v>
      </c>
      <c r="D25" s="189">
        <v>118700</v>
      </c>
      <c r="E25" s="189">
        <v>118700</v>
      </c>
      <c r="F25" s="189">
        <f t="shared" si="1"/>
        <v>100</v>
      </c>
    </row>
    <row r="26" spans="1:6" s="192" customFormat="1" ht="114.75">
      <c r="A26" s="191">
        <f t="shared" si="0"/>
        <v>12</v>
      </c>
      <c r="B26" s="188" t="s">
        <v>1045</v>
      </c>
      <c r="C26" s="189">
        <v>16450500</v>
      </c>
      <c r="D26" s="189">
        <v>16450500</v>
      </c>
      <c r="E26" s="189">
        <v>16383963.34</v>
      </c>
      <c r="F26" s="189">
        <f t="shared" si="1"/>
        <v>99.59553411750403</v>
      </c>
    </row>
    <row r="27" spans="1:6" s="192" customFormat="1" ht="38.25">
      <c r="A27" s="191">
        <f t="shared" si="0"/>
        <v>13</v>
      </c>
      <c r="B27" s="188" t="s">
        <v>1047</v>
      </c>
      <c r="C27" s="189">
        <v>450700</v>
      </c>
      <c r="D27" s="189">
        <v>450700</v>
      </c>
      <c r="E27" s="189">
        <v>450700</v>
      </c>
      <c r="F27" s="189">
        <f t="shared" si="1"/>
        <v>100</v>
      </c>
    </row>
    <row r="28" spans="1:6" s="192" customFormat="1" ht="76.5">
      <c r="A28" s="191">
        <f t="shared" si="0"/>
        <v>14</v>
      </c>
      <c r="B28" s="188" t="s">
        <v>1049</v>
      </c>
      <c r="C28" s="189">
        <v>604600</v>
      </c>
      <c r="D28" s="189">
        <v>604600</v>
      </c>
      <c r="E28" s="189">
        <v>604600</v>
      </c>
      <c r="F28" s="189">
        <f t="shared" si="1"/>
        <v>100</v>
      </c>
    </row>
    <row r="29" spans="1:6" s="192" customFormat="1" ht="51">
      <c r="A29" s="191">
        <f t="shared" si="0"/>
        <v>15</v>
      </c>
      <c r="B29" s="188" t="s">
        <v>1051</v>
      </c>
      <c r="C29" s="189">
        <v>205800</v>
      </c>
      <c r="D29" s="189">
        <v>205800</v>
      </c>
      <c r="E29" s="189">
        <v>199271.43</v>
      </c>
      <c r="F29" s="189">
        <f t="shared" si="1"/>
        <v>96.82771137026239</v>
      </c>
    </row>
    <row r="30" spans="1:6" s="192" customFormat="1" ht="63.75">
      <c r="A30" s="191">
        <f t="shared" si="0"/>
        <v>16</v>
      </c>
      <c r="B30" s="188" t="s">
        <v>1053</v>
      </c>
      <c r="C30" s="189">
        <v>1585500</v>
      </c>
      <c r="D30" s="189">
        <v>1585500</v>
      </c>
      <c r="E30" s="189">
        <v>1585500</v>
      </c>
      <c r="F30" s="189">
        <f t="shared" si="1"/>
        <v>100</v>
      </c>
    </row>
    <row r="31" spans="1:6" s="192" customFormat="1" ht="102">
      <c r="A31" s="191">
        <f t="shared" si="0"/>
        <v>17</v>
      </c>
      <c r="B31" s="188" t="s">
        <v>1055</v>
      </c>
      <c r="C31" s="189">
        <v>627800</v>
      </c>
      <c r="D31" s="189">
        <v>627800</v>
      </c>
      <c r="E31" s="189">
        <v>442750.72</v>
      </c>
      <c r="F31" s="189">
        <f t="shared" si="1"/>
        <v>70.524166932144</v>
      </c>
    </row>
    <row r="32" spans="1:6" s="192" customFormat="1" ht="114.75">
      <c r="A32" s="191">
        <f t="shared" si="0"/>
        <v>18</v>
      </c>
      <c r="B32" s="188" t="s">
        <v>454</v>
      </c>
      <c r="C32" s="189">
        <v>166209000</v>
      </c>
      <c r="D32" s="189">
        <v>174686100</v>
      </c>
      <c r="E32" s="189">
        <v>171449920</v>
      </c>
      <c r="F32" s="189">
        <f t="shared" si="1"/>
        <v>98.147431306784</v>
      </c>
    </row>
    <row r="33" spans="1:6" s="192" customFormat="1" ht="63.75">
      <c r="A33" s="191">
        <f t="shared" si="0"/>
        <v>19</v>
      </c>
      <c r="B33" s="188" t="s">
        <v>456</v>
      </c>
      <c r="C33" s="189">
        <v>10535700</v>
      </c>
      <c r="D33" s="189">
        <v>8085400</v>
      </c>
      <c r="E33" s="189">
        <v>5787698.16</v>
      </c>
      <c r="F33" s="189">
        <f t="shared" si="1"/>
        <v>71.5820882083756</v>
      </c>
    </row>
    <row r="34" spans="1:6" ht="63.75">
      <c r="A34" s="191">
        <f t="shared" si="0"/>
        <v>20</v>
      </c>
      <c r="B34" s="188" t="s">
        <v>458</v>
      </c>
      <c r="C34" s="189">
        <v>10793700</v>
      </c>
      <c r="D34" s="189">
        <v>2087866</v>
      </c>
      <c r="E34" s="189">
        <v>2025712.06</v>
      </c>
      <c r="F34" s="189">
        <f t="shared" si="1"/>
        <v>97.02308768857772</v>
      </c>
    </row>
    <row r="35" spans="1:6" ht="114.75">
      <c r="A35" s="191">
        <f t="shared" si="0"/>
        <v>21</v>
      </c>
      <c r="B35" s="188" t="s">
        <v>460</v>
      </c>
      <c r="C35" s="189">
        <v>120889400</v>
      </c>
      <c r="D35" s="189">
        <v>126835300</v>
      </c>
      <c r="E35" s="189">
        <v>124364710</v>
      </c>
      <c r="F35" s="189">
        <f t="shared" si="1"/>
        <v>98.05212744401598</v>
      </c>
    </row>
    <row r="36" spans="1:6" ht="51">
      <c r="A36" s="191">
        <f t="shared" si="0"/>
        <v>22</v>
      </c>
      <c r="B36" s="188" t="s">
        <v>462</v>
      </c>
      <c r="C36" s="189">
        <v>915400</v>
      </c>
      <c r="D36" s="189">
        <v>915400</v>
      </c>
      <c r="E36" s="189">
        <v>828428.13</v>
      </c>
      <c r="F36" s="189">
        <f t="shared" si="1"/>
        <v>90.49903102468866</v>
      </c>
    </row>
    <row r="37" spans="1:6" ht="51">
      <c r="A37" s="191">
        <f t="shared" si="0"/>
        <v>23</v>
      </c>
      <c r="B37" s="188" t="s">
        <v>1409</v>
      </c>
      <c r="C37" s="189">
        <v>7311000</v>
      </c>
      <c r="D37" s="189">
        <v>7311000</v>
      </c>
      <c r="E37" s="189">
        <v>6570345.29</v>
      </c>
      <c r="F37" s="189">
        <f t="shared" si="1"/>
        <v>89.86931049104089</v>
      </c>
    </row>
    <row r="38" spans="1:6" ht="76.5">
      <c r="A38" s="191">
        <f t="shared" si="0"/>
        <v>24</v>
      </c>
      <c r="B38" s="188" t="s">
        <v>468</v>
      </c>
      <c r="C38" s="189">
        <v>2635300</v>
      </c>
      <c r="D38" s="189">
        <v>0</v>
      </c>
      <c r="E38" s="189">
        <v>0</v>
      </c>
      <c r="F38" s="189" t="e">
        <f t="shared" si="1"/>
        <v>#DIV/0!</v>
      </c>
    </row>
    <row r="39" spans="1:6" ht="76.5">
      <c r="A39" s="191">
        <f t="shared" si="0"/>
        <v>25</v>
      </c>
      <c r="B39" s="188" t="s">
        <v>469</v>
      </c>
      <c r="C39" s="189">
        <v>6619800</v>
      </c>
      <c r="D39" s="189">
        <v>5553100</v>
      </c>
      <c r="E39" s="189">
        <v>5553099.96</v>
      </c>
      <c r="F39" s="189">
        <f t="shared" si="1"/>
        <v>99.99999927968162</v>
      </c>
    </row>
    <row r="40" spans="1:6" ht="114.75">
      <c r="A40" s="191">
        <f t="shared" si="0"/>
        <v>26</v>
      </c>
      <c r="B40" s="188" t="s">
        <v>475</v>
      </c>
      <c r="C40" s="189">
        <v>52687900</v>
      </c>
      <c r="D40" s="189">
        <v>57258200</v>
      </c>
      <c r="E40" s="189">
        <v>56130198.03</v>
      </c>
      <c r="F40" s="189">
        <f t="shared" si="1"/>
        <v>98.02997305189474</v>
      </c>
    </row>
    <row r="41" spans="1:6" ht="114.75">
      <c r="A41" s="191">
        <f t="shared" si="0"/>
        <v>27</v>
      </c>
      <c r="B41" s="188" t="s">
        <v>477</v>
      </c>
      <c r="C41" s="189">
        <v>26255300</v>
      </c>
      <c r="D41" s="189">
        <v>22587500</v>
      </c>
      <c r="E41" s="189">
        <v>22062869.57</v>
      </c>
      <c r="F41" s="189">
        <f t="shared" si="1"/>
        <v>97.67734175982291</v>
      </c>
    </row>
    <row r="42" spans="1:6" ht="25.5">
      <c r="A42" s="191">
        <f t="shared" si="0"/>
        <v>28</v>
      </c>
      <c r="B42" s="188" t="s">
        <v>1427</v>
      </c>
      <c r="C42" s="189">
        <v>7500</v>
      </c>
      <c r="D42" s="189">
        <v>6600</v>
      </c>
      <c r="E42" s="189">
        <v>6600</v>
      </c>
      <c r="F42" s="189">
        <f t="shared" si="1"/>
        <v>100</v>
      </c>
    </row>
    <row r="43" spans="1:6" ht="54.75" customHeight="1">
      <c r="A43" s="191">
        <f t="shared" si="0"/>
        <v>29</v>
      </c>
      <c r="B43" s="193" t="s">
        <v>990</v>
      </c>
      <c r="C43" s="189">
        <v>0</v>
      </c>
      <c r="D43" s="189">
        <v>29568600</v>
      </c>
      <c r="E43" s="189">
        <v>29568600</v>
      </c>
      <c r="F43" s="189">
        <f t="shared" si="1"/>
        <v>100</v>
      </c>
    </row>
    <row r="44" spans="1:6" ht="51">
      <c r="A44" s="191">
        <f>A43+1</f>
        <v>30</v>
      </c>
      <c r="B44" s="193" t="s">
        <v>1012</v>
      </c>
      <c r="C44" s="189">
        <v>0</v>
      </c>
      <c r="D44" s="189">
        <v>123300</v>
      </c>
      <c r="E44" s="189">
        <v>123300</v>
      </c>
      <c r="F44" s="189">
        <f t="shared" si="1"/>
        <v>100</v>
      </c>
    </row>
    <row r="45" spans="1:6" ht="63.75">
      <c r="A45" s="191">
        <f t="shared" si="0"/>
        <v>31</v>
      </c>
      <c r="B45" s="193" t="s">
        <v>1014</v>
      </c>
      <c r="C45" s="189">
        <v>0</v>
      </c>
      <c r="D45" s="189">
        <v>232800</v>
      </c>
      <c r="E45" s="189">
        <v>220833</v>
      </c>
      <c r="F45" s="189">
        <f t="shared" si="1"/>
        <v>94.85953608247422</v>
      </c>
    </row>
    <row r="46" spans="1:6" ht="94.5" customHeight="1">
      <c r="A46" s="191">
        <f t="shared" si="0"/>
        <v>32</v>
      </c>
      <c r="B46" s="188" t="s">
        <v>1024</v>
      </c>
      <c r="C46" s="189">
        <v>0</v>
      </c>
      <c r="D46" s="189">
        <v>25217973.16</v>
      </c>
      <c r="E46" s="189">
        <v>14289162.7</v>
      </c>
      <c r="F46" s="189">
        <f t="shared" si="1"/>
        <v>56.662613642023565</v>
      </c>
    </row>
    <row r="47" spans="1:6" ht="51">
      <c r="A47" s="191">
        <f t="shared" si="0"/>
        <v>33</v>
      </c>
      <c r="B47" s="188" t="s">
        <v>986</v>
      </c>
      <c r="C47" s="189">
        <v>0</v>
      </c>
      <c r="D47" s="189">
        <v>555400</v>
      </c>
      <c r="E47" s="189">
        <v>555400</v>
      </c>
      <c r="F47" s="189">
        <f t="shared" si="1"/>
        <v>100</v>
      </c>
    </row>
    <row r="48" spans="1:6" ht="65.25" customHeight="1">
      <c r="A48" s="191">
        <f t="shared" si="0"/>
        <v>34</v>
      </c>
      <c r="B48" s="188" t="s">
        <v>1379</v>
      </c>
      <c r="C48" s="189">
        <v>0</v>
      </c>
      <c r="D48" s="189">
        <v>638503.78</v>
      </c>
      <c r="E48" s="189">
        <v>638503.78</v>
      </c>
      <c r="F48" s="189">
        <f t="shared" si="1"/>
        <v>100</v>
      </c>
    </row>
    <row r="49" spans="1:6" ht="45.75" customHeight="1">
      <c r="A49" s="191">
        <f t="shared" si="0"/>
        <v>35</v>
      </c>
      <c r="B49" s="188" t="s">
        <v>992</v>
      </c>
      <c r="C49" s="189">
        <v>0</v>
      </c>
      <c r="D49" s="189">
        <v>22204900</v>
      </c>
      <c r="E49" s="189">
        <v>21994196.42</v>
      </c>
      <c r="F49" s="189">
        <f t="shared" si="1"/>
        <v>99.05109421794289</v>
      </c>
    </row>
    <row r="50" spans="1:6" ht="25.5">
      <c r="A50" s="191">
        <f t="shared" si="0"/>
        <v>36</v>
      </c>
      <c r="B50" s="188" t="s">
        <v>1417</v>
      </c>
      <c r="C50" s="189">
        <v>0</v>
      </c>
      <c r="D50" s="189">
        <v>204008.21</v>
      </c>
      <c r="E50" s="189">
        <v>204008.21</v>
      </c>
      <c r="F50" s="189">
        <f t="shared" si="1"/>
        <v>100</v>
      </c>
    </row>
    <row r="51" spans="1:6" ht="51">
      <c r="A51" s="191">
        <f t="shared" si="0"/>
        <v>37</v>
      </c>
      <c r="B51" s="188" t="s">
        <v>994</v>
      </c>
      <c r="C51" s="189">
        <v>0</v>
      </c>
      <c r="D51" s="189">
        <v>479360</v>
      </c>
      <c r="E51" s="189">
        <v>479359.3</v>
      </c>
      <c r="F51" s="189">
        <f t="shared" si="1"/>
        <v>99.99985397196262</v>
      </c>
    </row>
    <row r="52" spans="1:6" ht="12.75">
      <c r="A52" s="191">
        <f t="shared" si="0"/>
        <v>38</v>
      </c>
      <c r="B52" s="188" t="s">
        <v>1387</v>
      </c>
      <c r="C52" s="189">
        <v>0</v>
      </c>
      <c r="D52" s="189">
        <v>239438.91</v>
      </c>
      <c r="E52" s="189">
        <v>239438.91</v>
      </c>
      <c r="F52" s="189">
        <f t="shared" si="1"/>
        <v>100</v>
      </c>
    </row>
    <row r="53" spans="1:6" ht="63.75">
      <c r="A53" s="191">
        <f t="shared" si="0"/>
        <v>39</v>
      </c>
      <c r="B53" s="188" t="s">
        <v>982</v>
      </c>
      <c r="C53" s="189">
        <v>0</v>
      </c>
      <c r="D53" s="189">
        <v>3700000</v>
      </c>
      <c r="E53" s="189">
        <v>3700000</v>
      </c>
      <c r="F53" s="189">
        <f t="shared" si="1"/>
        <v>100</v>
      </c>
    </row>
    <row r="54" spans="1:6" ht="63.75">
      <c r="A54" s="191">
        <f t="shared" si="0"/>
        <v>40</v>
      </c>
      <c r="B54" s="188" t="s">
        <v>984</v>
      </c>
      <c r="C54" s="189">
        <v>0</v>
      </c>
      <c r="D54" s="189">
        <v>531600</v>
      </c>
      <c r="E54" s="189">
        <v>514439.6</v>
      </c>
      <c r="F54" s="189">
        <f t="shared" si="1"/>
        <v>96.7719337848006</v>
      </c>
    </row>
    <row r="55" spans="1:6" ht="63.75">
      <c r="A55" s="191">
        <f t="shared" si="0"/>
        <v>41</v>
      </c>
      <c r="B55" s="188" t="s">
        <v>998</v>
      </c>
      <c r="C55" s="189">
        <v>0</v>
      </c>
      <c r="D55" s="189">
        <v>222100</v>
      </c>
      <c r="E55" s="189">
        <v>222100</v>
      </c>
      <c r="F55" s="189">
        <f t="shared" si="1"/>
        <v>100</v>
      </c>
    </row>
    <row r="56" spans="1:6" ht="76.5">
      <c r="A56" s="191">
        <f t="shared" si="0"/>
        <v>42</v>
      </c>
      <c r="B56" s="188" t="s">
        <v>1002</v>
      </c>
      <c r="C56" s="189">
        <v>0</v>
      </c>
      <c r="D56" s="189">
        <v>2500000</v>
      </c>
      <c r="E56" s="189">
        <v>2500000</v>
      </c>
      <c r="F56" s="189">
        <f t="shared" si="1"/>
        <v>100</v>
      </c>
    </row>
    <row r="57" spans="1:6" ht="140.25">
      <c r="A57" s="191">
        <f t="shared" si="0"/>
        <v>43</v>
      </c>
      <c r="B57" s="188" t="s">
        <v>1022</v>
      </c>
      <c r="C57" s="189">
        <v>0</v>
      </c>
      <c r="D57" s="189">
        <v>6700000</v>
      </c>
      <c r="E57" s="189">
        <v>6700000</v>
      </c>
      <c r="F57" s="189">
        <f t="shared" si="1"/>
        <v>100</v>
      </c>
    </row>
    <row r="58" spans="1:6" ht="89.25">
      <c r="A58" s="191">
        <f t="shared" si="0"/>
        <v>44</v>
      </c>
      <c r="B58" s="188" t="s">
        <v>996</v>
      </c>
      <c r="C58" s="189">
        <v>0</v>
      </c>
      <c r="D58" s="189">
        <v>500000</v>
      </c>
      <c r="E58" s="189">
        <v>500000</v>
      </c>
      <c r="F58" s="189">
        <f t="shared" si="1"/>
        <v>100</v>
      </c>
    </row>
    <row r="59" spans="1:6" ht="51">
      <c r="A59" s="191">
        <f t="shared" si="0"/>
        <v>45</v>
      </c>
      <c r="B59" s="188" t="s">
        <v>1020</v>
      </c>
      <c r="C59" s="189">
        <v>0</v>
      </c>
      <c r="D59" s="189">
        <v>1620700</v>
      </c>
      <c r="E59" s="189">
        <v>1620700</v>
      </c>
      <c r="F59" s="189">
        <f t="shared" si="1"/>
        <v>100</v>
      </c>
    </row>
    <row r="60" spans="1:6" ht="63.75">
      <c r="A60" s="191">
        <f t="shared" si="0"/>
        <v>46</v>
      </c>
      <c r="B60" s="188" t="s">
        <v>1026</v>
      </c>
      <c r="C60" s="189">
        <v>0</v>
      </c>
      <c r="D60" s="189">
        <v>1454900</v>
      </c>
      <c r="E60" s="189">
        <v>987782</v>
      </c>
      <c r="F60" s="189">
        <f t="shared" si="1"/>
        <v>67.8934634682796</v>
      </c>
    </row>
    <row r="61" spans="1:6" ht="63.75">
      <c r="A61" s="191">
        <f t="shared" si="0"/>
        <v>47</v>
      </c>
      <c r="B61" s="188" t="s">
        <v>1028</v>
      </c>
      <c r="C61" s="189">
        <v>0</v>
      </c>
      <c r="D61" s="189">
        <v>613350</v>
      </c>
      <c r="E61" s="189">
        <v>609797.68</v>
      </c>
      <c r="F61" s="189">
        <f t="shared" si="1"/>
        <v>99.42083312953454</v>
      </c>
    </row>
    <row r="62" spans="1:6" ht="63.75">
      <c r="A62" s="191">
        <f t="shared" si="0"/>
        <v>48</v>
      </c>
      <c r="B62" s="188" t="s">
        <v>1004</v>
      </c>
      <c r="C62" s="189">
        <v>0</v>
      </c>
      <c r="D62" s="189">
        <v>7000000</v>
      </c>
      <c r="E62" s="189">
        <v>5486573.44</v>
      </c>
      <c r="F62" s="189">
        <f t="shared" si="1"/>
        <v>78.37962057142857</v>
      </c>
    </row>
    <row r="63" spans="1:6" ht="51">
      <c r="A63" s="191">
        <f t="shared" si="0"/>
        <v>49</v>
      </c>
      <c r="B63" s="188" t="s">
        <v>1010</v>
      </c>
      <c r="C63" s="189">
        <v>0</v>
      </c>
      <c r="D63" s="189">
        <v>700000</v>
      </c>
      <c r="E63" s="189">
        <v>700000</v>
      </c>
      <c r="F63" s="189">
        <f t="shared" si="1"/>
        <v>100</v>
      </c>
    </row>
    <row r="64" spans="1:6" ht="76.5">
      <c r="A64" s="191">
        <f t="shared" si="0"/>
        <v>50</v>
      </c>
      <c r="B64" s="188" t="s">
        <v>975</v>
      </c>
      <c r="C64" s="189">
        <v>0</v>
      </c>
      <c r="D64" s="189">
        <v>1742997.5</v>
      </c>
      <c r="E64" s="189">
        <v>1742997.5</v>
      </c>
      <c r="F64" s="189">
        <f t="shared" si="1"/>
        <v>100</v>
      </c>
    </row>
    <row r="65" spans="1:6" ht="89.25">
      <c r="A65" s="191">
        <f t="shared" si="0"/>
        <v>51</v>
      </c>
      <c r="B65" s="188" t="s">
        <v>1000</v>
      </c>
      <c r="C65" s="189">
        <v>0</v>
      </c>
      <c r="D65" s="189">
        <v>201000</v>
      </c>
      <c r="E65" s="189">
        <v>201000</v>
      </c>
      <c r="F65" s="189">
        <f t="shared" si="1"/>
        <v>100</v>
      </c>
    </row>
    <row r="66" spans="1:6" ht="89.25">
      <c r="A66" s="191">
        <f t="shared" si="0"/>
        <v>52</v>
      </c>
      <c r="B66" s="188" t="s">
        <v>988</v>
      </c>
      <c r="C66" s="189">
        <v>0</v>
      </c>
      <c r="D66" s="189">
        <v>550500</v>
      </c>
      <c r="E66" s="189">
        <v>550500</v>
      </c>
      <c r="F66" s="189">
        <f t="shared" si="1"/>
        <v>100</v>
      </c>
    </row>
    <row r="67" spans="1:6" ht="81.75" customHeight="1">
      <c r="A67" s="191">
        <f t="shared" si="0"/>
        <v>53</v>
      </c>
      <c r="B67" s="188" t="s">
        <v>1008</v>
      </c>
      <c r="C67" s="189">
        <v>0</v>
      </c>
      <c r="D67" s="189">
        <v>4000000</v>
      </c>
      <c r="E67" s="189">
        <v>3600000</v>
      </c>
      <c r="F67" s="189">
        <f t="shared" si="1"/>
        <v>90</v>
      </c>
    </row>
    <row r="68" spans="1:6" ht="12.75">
      <c r="A68" s="191"/>
      <c r="B68" s="194" t="s">
        <v>1432</v>
      </c>
      <c r="C68" s="195">
        <f>SUM(C13:C67)</f>
        <v>704355700</v>
      </c>
      <c r="D68" s="195">
        <f>SUM(D13:D67)</f>
        <v>829285661.3599999</v>
      </c>
      <c r="E68" s="195">
        <f>SUM(E13:E67)</f>
        <v>804832784.71</v>
      </c>
      <c r="F68" s="195">
        <f t="shared" si="1"/>
        <v>97.05133251551727</v>
      </c>
    </row>
  </sheetData>
  <mergeCells count="14">
    <mergeCell ref="E12:E13"/>
    <mergeCell ref="F12:F13"/>
    <mergeCell ref="A12:A13"/>
    <mergeCell ref="B12:B13"/>
    <mergeCell ref="C12:C13"/>
    <mergeCell ref="D12:D13"/>
    <mergeCell ref="A5:F5"/>
    <mergeCell ref="A8:F8"/>
    <mergeCell ref="A9:F9"/>
    <mergeCell ref="A11:F11"/>
    <mergeCell ref="A1:F1"/>
    <mergeCell ref="A2:F2"/>
    <mergeCell ref="A3:F3"/>
    <mergeCell ref="A4:F4"/>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F23"/>
  <sheetViews>
    <sheetView tabSelected="1" workbookViewId="0" topLeftCell="A1">
      <selection activeCell="K15" sqref="K15"/>
    </sheetView>
  </sheetViews>
  <sheetFormatPr defaultColWidth="9.00390625" defaultRowHeight="12.75"/>
  <cols>
    <col min="1" max="1" width="9.125" style="199" customWidth="1"/>
    <col min="2" max="2" width="49.375" style="0" customWidth="1"/>
    <col min="3" max="3" width="15.00390625" style="0" customWidth="1"/>
    <col min="4" max="4" width="14.00390625" style="0" customWidth="1"/>
    <col min="5" max="5" width="14.125" style="0" customWidth="1"/>
    <col min="6" max="6" width="12.375" style="0" customWidth="1"/>
  </cols>
  <sheetData>
    <row r="1" spans="1:6" ht="15">
      <c r="A1" s="78" t="s">
        <v>119</v>
      </c>
      <c r="B1" s="78"/>
      <c r="C1" s="78"/>
      <c r="D1" s="78"/>
      <c r="E1" s="78"/>
      <c r="F1" s="78"/>
    </row>
    <row r="2" spans="1:6" ht="15">
      <c r="A2" s="78" t="s">
        <v>120</v>
      </c>
      <c r="B2" s="78"/>
      <c r="C2" s="78"/>
      <c r="D2" s="78"/>
      <c r="E2" s="78"/>
      <c r="F2" s="78"/>
    </row>
    <row r="3" spans="1:6" ht="15">
      <c r="A3" s="78" t="s">
        <v>1061</v>
      </c>
      <c r="B3" s="78"/>
      <c r="C3" s="78"/>
      <c r="D3" s="78"/>
      <c r="E3" s="78"/>
      <c r="F3" s="78"/>
    </row>
    <row r="4" spans="1:6" ht="15">
      <c r="A4" s="78" t="s">
        <v>121</v>
      </c>
      <c r="B4" s="78"/>
      <c r="C4" s="78"/>
      <c r="D4" s="78"/>
      <c r="E4" s="78"/>
      <c r="F4" s="78"/>
    </row>
    <row r="5" spans="1:6" ht="15">
      <c r="A5" s="198" t="s">
        <v>483</v>
      </c>
      <c r="B5" s="198"/>
      <c r="C5" s="198"/>
      <c r="D5" s="198"/>
      <c r="E5" s="198"/>
      <c r="F5" s="198"/>
    </row>
    <row r="7" ht="15">
      <c r="B7" s="200"/>
    </row>
    <row r="8" spans="1:6" ht="15.75">
      <c r="A8" s="102" t="s">
        <v>122</v>
      </c>
      <c r="B8" s="102"/>
      <c r="C8" s="102"/>
      <c r="D8" s="102"/>
      <c r="E8" s="102"/>
      <c r="F8" s="102"/>
    </row>
    <row r="9" spans="2:5" ht="15.75">
      <c r="B9" s="102"/>
      <c r="C9" s="102"/>
      <c r="D9" s="102"/>
      <c r="E9" s="102"/>
    </row>
    <row r="10" ht="12.75">
      <c r="B10" s="111"/>
    </row>
    <row r="11" spans="1:6" ht="15.75">
      <c r="A11" s="201" t="s">
        <v>1111</v>
      </c>
      <c r="B11" s="201"/>
      <c r="C11" s="201"/>
      <c r="D11" s="201"/>
      <c r="E11" s="201"/>
      <c r="F11" s="201"/>
    </row>
    <row r="12" spans="1:6" ht="30.75" customHeight="1">
      <c r="A12" s="202" t="s">
        <v>1112</v>
      </c>
      <c r="B12" s="202" t="s">
        <v>123</v>
      </c>
      <c r="C12" s="203" t="s">
        <v>1095</v>
      </c>
      <c r="D12" s="203" t="s">
        <v>124</v>
      </c>
      <c r="E12" s="203" t="s">
        <v>1097</v>
      </c>
      <c r="F12" s="203" t="s">
        <v>1098</v>
      </c>
    </row>
    <row r="13" spans="1:6" ht="29.25" customHeight="1">
      <c r="A13" s="204"/>
      <c r="B13" s="204"/>
      <c r="C13" s="203"/>
      <c r="D13" s="203"/>
      <c r="E13" s="203"/>
      <c r="F13" s="203"/>
    </row>
    <row r="14" spans="1:6" ht="15.75">
      <c r="A14" s="205"/>
      <c r="B14" s="206">
        <v>1</v>
      </c>
      <c r="C14" s="207">
        <v>2</v>
      </c>
      <c r="D14" s="207">
        <v>3</v>
      </c>
      <c r="E14" s="208">
        <v>4</v>
      </c>
      <c r="F14" s="209">
        <v>5</v>
      </c>
    </row>
    <row r="15" spans="1:6" ht="15.75">
      <c r="A15" s="210" t="s">
        <v>125</v>
      </c>
      <c r="B15" s="211" t="s">
        <v>126</v>
      </c>
      <c r="C15" s="212">
        <f>C16-C17</f>
        <v>5000000</v>
      </c>
      <c r="D15" s="212">
        <f>D16-D17</f>
        <v>0</v>
      </c>
      <c r="E15" s="212">
        <f>E16-E17</f>
        <v>0</v>
      </c>
      <c r="F15" s="212">
        <v>0</v>
      </c>
    </row>
    <row r="16" spans="1:6" ht="15.75">
      <c r="A16" s="210" t="s">
        <v>127</v>
      </c>
      <c r="B16" s="211" t="s">
        <v>128</v>
      </c>
      <c r="C16" s="212">
        <v>10000000</v>
      </c>
      <c r="D16" s="212">
        <v>0</v>
      </c>
      <c r="E16" s="212">
        <v>0</v>
      </c>
      <c r="F16" s="212">
        <v>0</v>
      </c>
    </row>
    <row r="17" spans="1:6" ht="15.75">
      <c r="A17" s="210" t="s">
        <v>129</v>
      </c>
      <c r="B17" s="211" t="s">
        <v>130</v>
      </c>
      <c r="C17" s="212">
        <v>5000000</v>
      </c>
      <c r="D17" s="212">
        <v>0</v>
      </c>
      <c r="E17" s="212">
        <f>D16</f>
        <v>0</v>
      </c>
      <c r="F17" s="212">
        <v>0</v>
      </c>
    </row>
    <row r="18" spans="1:6" ht="31.5">
      <c r="A18" s="210" t="s">
        <v>131</v>
      </c>
      <c r="B18" s="211" t="s">
        <v>132</v>
      </c>
      <c r="C18" s="212">
        <f>C19-C20</f>
        <v>-3000000</v>
      </c>
      <c r="D18" s="212">
        <f>D19-D20</f>
        <v>-3000000</v>
      </c>
      <c r="E18" s="212">
        <f>E19-E20</f>
        <v>-3000000</v>
      </c>
      <c r="F18" s="212">
        <f>E18/D18*100</f>
        <v>100</v>
      </c>
    </row>
    <row r="19" spans="1:6" ht="15.75">
      <c r="A19" s="210" t="s">
        <v>133</v>
      </c>
      <c r="B19" s="211" t="s">
        <v>128</v>
      </c>
      <c r="C19" s="212">
        <v>0</v>
      </c>
      <c r="D19" s="212">
        <v>0</v>
      </c>
      <c r="E19" s="212">
        <v>0</v>
      </c>
      <c r="F19" s="212">
        <v>0</v>
      </c>
    </row>
    <row r="20" spans="1:6" ht="15.75">
      <c r="A20" s="210" t="s">
        <v>134</v>
      </c>
      <c r="B20" s="211" t="s">
        <v>130</v>
      </c>
      <c r="C20" s="212">
        <v>3000000</v>
      </c>
      <c r="D20" s="212">
        <v>3000000</v>
      </c>
      <c r="E20" s="212">
        <v>3000000</v>
      </c>
      <c r="F20" s="212">
        <f>E20/D20*100</f>
        <v>100</v>
      </c>
    </row>
    <row r="21" spans="1:6" ht="47.25">
      <c r="A21" s="210" t="s">
        <v>135</v>
      </c>
      <c r="B21" s="211" t="s">
        <v>136</v>
      </c>
      <c r="C21" s="212">
        <f>C22-C23</f>
        <v>2000000</v>
      </c>
      <c r="D21" s="212">
        <f>D22-D23</f>
        <v>-3000000</v>
      </c>
      <c r="E21" s="212">
        <f>E22-E23</f>
        <v>-3000000</v>
      </c>
      <c r="F21" s="212">
        <f>E21/D21*100</f>
        <v>100</v>
      </c>
    </row>
    <row r="22" spans="1:6" ht="15.75">
      <c r="A22" s="210" t="s">
        <v>137</v>
      </c>
      <c r="B22" s="211" t="s">
        <v>128</v>
      </c>
      <c r="C22" s="212">
        <f aca="true" t="shared" si="0" ref="C22:E23">C16+C19</f>
        <v>10000000</v>
      </c>
      <c r="D22" s="212">
        <f t="shared" si="0"/>
        <v>0</v>
      </c>
      <c r="E22" s="212">
        <f t="shared" si="0"/>
        <v>0</v>
      </c>
      <c r="F22" s="212">
        <v>0</v>
      </c>
    </row>
    <row r="23" spans="1:6" ht="15.75">
      <c r="A23" s="210" t="s">
        <v>138</v>
      </c>
      <c r="B23" s="211" t="s">
        <v>130</v>
      </c>
      <c r="C23" s="212">
        <f t="shared" si="0"/>
        <v>8000000</v>
      </c>
      <c r="D23" s="212">
        <f t="shared" si="0"/>
        <v>3000000</v>
      </c>
      <c r="E23" s="212">
        <f t="shared" si="0"/>
        <v>3000000</v>
      </c>
      <c r="F23" s="212">
        <f>E23/D23*100</f>
        <v>100</v>
      </c>
    </row>
  </sheetData>
  <mergeCells count="14">
    <mergeCell ref="E12:E13"/>
    <mergeCell ref="F12:F13"/>
    <mergeCell ref="A12:A13"/>
    <mergeCell ref="B12:B13"/>
    <mergeCell ref="C12:C13"/>
    <mergeCell ref="D12:D13"/>
    <mergeCell ref="A5:F5"/>
    <mergeCell ref="A8:F8"/>
    <mergeCell ref="B9:E9"/>
    <mergeCell ref="A11:F11"/>
    <mergeCell ref="A1:F1"/>
    <mergeCell ref="A2:F2"/>
    <mergeCell ref="A3:F3"/>
    <mergeCell ref="A4: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dc:creator>
  <cp:keywords/>
  <dc:description/>
  <cp:lastModifiedBy>Админ</cp:lastModifiedBy>
  <cp:lastPrinted>2017-03-24T07:52:22Z</cp:lastPrinted>
  <dcterms:created xsi:type="dcterms:W3CDTF">2004-11-08T07:05:00Z</dcterms:created>
  <dcterms:modified xsi:type="dcterms:W3CDTF">2017-05-31T05:36:48Z</dcterms:modified>
  <cp:category/>
  <cp:version/>
  <cp:contentType/>
  <cp:contentStatus/>
</cp:coreProperties>
</file>