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<sst xmlns="http://schemas.openxmlformats.org/spreadsheetml/2006/main" count="146" uniqueCount="96">
  <si>
    <t xml:space="preserve">Приложение </t>
  </si>
  <si>
    <t>к Постановлению Администрации г.Шарыпово</t>
  </si>
  <si>
    <t>от 26.04.2013 № 80</t>
  </si>
  <si>
    <t>6. МЕРОПРИЯТИЯ ГЦП "Организация летнего отдыха, оздоровления и занятости детей" на 2012-2014 г.г.</t>
  </si>
  <si>
    <t>№ п/п</t>
  </si>
  <si>
    <t>Мероприятия</t>
  </si>
  <si>
    <t>Сроки исполнения</t>
  </si>
  <si>
    <t>Ожидаемые результаты от реализации программных мероприятий, эффект</t>
  </si>
  <si>
    <t>Социально-экономические показатели</t>
  </si>
  <si>
    <t>Структурное подразделение</t>
  </si>
  <si>
    <t>Объём финансирования, тыс. руб.</t>
  </si>
  <si>
    <t>Источник финансирования</t>
  </si>
  <si>
    <t>Всего:</t>
  </si>
  <si>
    <t>в т. ч. по годам</t>
  </si>
  <si>
    <t>1. Обеспечение рационального использования загородных стационарных лагерей (в т.ч. через организацию профильных смен)</t>
  </si>
  <si>
    <t>ВСЕГО ПО п.1</t>
  </si>
  <si>
    <t>1.1.</t>
  </si>
  <si>
    <t>Организация отдыха и оздоровление детей в МАОУ ДОД ДООЛ "Бригантина"</t>
  </si>
  <si>
    <t>2012-2014</t>
  </si>
  <si>
    <t>Устранение не менее 4 замечаний Роспотребнадзора ежегодно, обеспечение безопасности в 2012 г. - 480 детей, в 2013-2014 г.г. - 360 детей</t>
  </si>
  <si>
    <t>Создание условий для обеспечения охвата организованным отдыхом и оздоровлением  в 2012 г. - 480 детей, в 2013-2014 г.г. - 360 детей</t>
  </si>
  <si>
    <t xml:space="preserve">МАОУ ДОД ДООЛ "Бригантина" </t>
  </si>
  <si>
    <t>ВСЕГО ПО п.1.1</t>
  </si>
  <si>
    <t>Городской бюджет</t>
  </si>
  <si>
    <t>Родительская плата, организации</t>
  </si>
  <si>
    <t>Краевые субсидии на оплату стоимости путевок</t>
  </si>
  <si>
    <t>Софинансирование к Краевым субсидиям на оплату стоимости путевки</t>
  </si>
  <si>
    <t>1.2.</t>
  </si>
  <si>
    <t>Организация отдыха и оздоровление детей в МАОУ ДООЛ "Парус"</t>
  </si>
  <si>
    <t>Устранение не менее 2 замечаний Роспотребнадзора ежегодно, обеспечение безопасности 288 детей</t>
  </si>
  <si>
    <t>Создание условий для обеспечения охвата организованным отдыхом и оздоровлением 288 детей</t>
  </si>
  <si>
    <t xml:space="preserve">МАОУ  ДООЛ "Парус" </t>
  </si>
  <si>
    <t>ВСЕГО ПО п.1.2</t>
  </si>
  <si>
    <t>2. Организация отдыха,оздоровления и занятости детей в лагерях дневного пребывания</t>
  </si>
  <si>
    <t>Организация лагерей дневного пребывания:</t>
  </si>
  <si>
    <t>ВСЕГО ПО п.2.</t>
  </si>
  <si>
    <t>Управление образованием</t>
  </si>
  <si>
    <t>ВСЕГО ПО п.2.1</t>
  </si>
  <si>
    <t>2.1.</t>
  </si>
  <si>
    <t>* на базе ОУ, УДО для детей школьного возраста</t>
  </si>
  <si>
    <t>Обеспечение питанием 1658 детей</t>
  </si>
  <si>
    <t>Обеспечение условий для оздоровления и летней занятости 1658 детей.</t>
  </si>
  <si>
    <t>Родительская плата</t>
  </si>
  <si>
    <t>МБОУ "СОШ № 1"</t>
  </si>
  <si>
    <t>МБОУ "СОШ № 2"</t>
  </si>
  <si>
    <t>МАОУ "СОШ № 3"</t>
  </si>
  <si>
    <t>МБОУ "СОШ № 6"</t>
  </si>
  <si>
    <t>МБОУ "СОШ № 7"</t>
  </si>
  <si>
    <t>МАОУ "СОШ № 8"</t>
  </si>
  <si>
    <t>МБОУ " СОШ № 11"</t>
  </si>
  <si>
    <t>МАОУ " СОШ № 12"</t>
  </si>
  <si>
    <t>МБОУ ДОД ЦЭВД (ТИ)</t>
  </si>
  <si>
    <t>МБОУ ДОД ДЮЦ г. Шарыпово</t>
  </si>
  <si>
    <t>МБОУ ДОД ЦДТТ</t>
  </si>
  <si>
    <t>Краевые субсидии на организацию питания детей</t>
  </si>
  <si>
    <t>МБОУ "СОШ № 11"</t>
  </si>
  <si>
    <t>МАОУ "СОШ № 12"</t>
  </si>
  <si>
    <t>Софинансирование на Краевые субсидии по организации питания детей</t>
  </si>
  <si>
    <t>МБОУ "СОШ №1"</t>
  </si>
  <si>
    <t>МБОУ "СОШ №2"</t>
  </si>
  <si>
    <t>МАОУ "СОШ №3"</t>
  </si>
  <si>
    <t>МБОУ "ООШ №6"</t>
  </si>
  <si>
    <t>МБОУ "СОШ №7"</t>
  </si>
  <si>
    <t>МАОУ "СОШ №8"</t>
  </si>
  <si>
    <t>МБОУ "НОШ №11"</t>
  </si>
  <si>
    <t>МАОУ "СОШ №12"</t>
  </si>
  <si>
    <t>2.2.</t>
  </si>
  <si>
    <t>ВСЕГО ПО п.2.2</t>
  </si>
  <si>
    <t>* на базе учреждений культуры для одарённых детей</t>
  </si>
  <si>
    <t>Обеспечение питанием 125 детей</t>
  </si>
  <si>
    <t>Обеспечение условий для оздоровления и летней занятости 125 детей.</t>
  </si>
  <si>
    <t>МБОУ ДОД "Детская школа искусств  г. Шарыпово"</t>
  </si>
  <si>
    <t>ФСС</t>
  </si>
  <si>
    <t>МБОУ ДОД "ДШИ        п. Дубинино"</t>
  </si>
  <si>
    <t>* на базе учреждений отдела  спорта, туризма и молодежной политики</t>
  </si>
  <si>
    <t>Обеспечение питанием 60 детей</t>
  </si>
  <si>
    <t>Создание условий для организации и летней занятости и оздоровления 60 детей</t>
  </si>
  <si>
    <t>МБОУ ДОД ДЮСШ</t>
  </si>
  <si>
    <t>ВСЕГО ПО п.2.3</t>
  </si>
  <si>
    <t>МБОУ ДОД СДЮСШОР</t>
  </si>
  <si>
    <t>3. Организация отдыха, оздоровления и занятости детей, оказавшихся в трудной жизненной ситуации</t>
  </si>
  <si>
    <t>организация лагеря на базе Центра социальной помощи семье и детям</t>
  </si>
  <si>
    <t>Обеспечение питанием 37 детей.</t>
  </si>
  <si>
    <t>Создание условий для организации и летней занятости и оздоровления 37 детей.</t>
  </si>
  <si>
    <t>МБУ "КЦСОН"</t>
  </si>
  <si>
    <t>ВСЕГО по п.3</t>
  </si>
  <si>
    <t>городской бюджет</t>
  </si>
  <si>
    <t>Софинансирование Краевых субсидий на организацию питания детей</t>
  </si>
  <si>
    <t>4. Обеспечение санитарно-эпидемиологического контроля</t>
  </si>
  <si>
    <t>Приобретение препаратов для акарицидной обработки против клещей</t>
  </si>
  <si>
    <t>МАУ "Санитарная инспекция по городу Шарыпово"</t>
  </si>
  <si>
    <t>ВСЕГО по п.4</t>
  </si>
  <si>
    <t>ИТОГО по Программе:</t>
  </si>
  <si>
    <t>в т. ч.:</t>
  </si>
  <si>
    <t>Краевые субсидии</t>
  </si>
  <si>
    <t>Софинансирование к Краевым субсидиям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</si>
</sst>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0"/>
    <numFmt numFmtId="166" formatCode="#,##0.000_р_."/>
    <numFmt numFmtId="167" formatCode="_-* #,##0.00_р_._-;\-* #,##0.00_р_._-;_-* \-??_р_._-;_-@_-"/>
    <numFmt numFmtId="168" formatCode="_-* #,##0.000_р_._-;\-* #,##0.000_р_._-;_-* \-??_р_._-;_-@_-"/>
    <numFmt numFmtId="169" formatCode="0.000"/>
    <numFmt numFmtId="170" formatCode="0.00"/>
    <numFmt numFmtId="171" formatCode="#,##0.00_р_."/>
    <numFmt numFmtId="172" formatCode="0.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>
      <alignment/>
      <protection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3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justify" vertical="center"/>
    </xf>
    <xf numFmtId="164" fontId="3" fillId="0" borderId="2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4" fontId="10" fillId="0" borderId="2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8" fontId="3" fillId="0" borderId="1" xfId="15" applyNumberFormat="1" applyFont="1" applyFill="1" applyBorder="1" applyAlignment="1" applyProtection="1">
      <alignment horizontal="center" vertical="center"/>
      <protection/>
    </xf>
    <xf numFmtId="165" fontId="3" fillId="0" borderId="1" xfId="15" applyNumberFormat="1" applyFont="1" applyFill="1" applyBorder="1" applyAlignment="1" applyProtection="1">
      <alignment horizontal="center" vertical="center"/>
      <protection/>
    </xf>
    <xf numFmtId="169" fontId="7" fillId="0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vertical="center"/>
    </xf>
    <xf numFmtId="164" fontId="3" fillId="0" borderId="2" xfId="0" applyFont="1" applyFill="1" applyBorder="1" applyAlignment="1">
      <alignment horizontal="justify" vertical="center" wrapText="1"/>
    </xf>
    <xf numFmtId="164" fontId="3" fillId="0" borderId="5" xfId="0" applyFont="1" applyFill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justify" vertical="center" wrapText="1"/>
    </xf>
    <xf numFmtId="164" fontId="3" fillId="0" borderId="7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166" fontId="3" fillId="0" borderId="1" xfId="15" applyNumberFormat="1" applyFont="1" applyFill="1" applyBorder="1" applyAlignment="1" applyProtection="1">
      <alignment horizontal="center" vertical="center"/>
      <protection/>
    </xf>
    <xf numFmtId="164" fontId="3" fillId="0" borderId="8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70" fontId="3" fillId="0" borderId="1" xfId="0" applyNumberFormat="1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4" xfId="0" applyFont="1" applyFill="1" applyBorder="1" applyAlignment="1">
      <alignment horizontal="justify" vertical="center" wrapText="1"/>
    </xf>
    <xf numFmtId="164" fontId="3" fillId="0" borderId="9" xfId="0" applyFont="1" applyFill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4" fontId="3" fillId="0" borderId="10" xfId="0" applyFont="1" applyFill="1" applyBorder="1" applyAlignment="1">
      <alignment horizontal="justify" vertical="center" wrapText="1"/>
    </xf>
    <xf numFmtId="164" fontId="3" fillId="0" borderId="4" xfId="0" applyFont="1" applyFill="1" applyBorder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71" fontId="3" fillId="0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171" fontId="3" fillId="0" borderId="5" xfId="0" applyNumberFormat="1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/>
    </xf>
    <xf numFmtId="166" fontId="5" fillId="0" borderId="10" xfId="0" applyNumberFormat="1" applyFont="1" applyFill="1" applyBorder="1" applyAlignment="1">
      <alignment horizontal="center" vertical="center"/>
    </xf>
    <xf numFmtId="164" fontId="6" fillId="0" borderId="4" xfId="0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/>
    </xf>
    <xf numFmtId="164" fontId="3" fillId="0" borderId="4" xfId="0" applyFont="1" applyFill="1" applyBorder="1" applyAlignment="1">
      <alignment/>
    </xf>
    <xf numFmtId="166" fontId="5" fillId="0" borderId="4" xfId="0" applyNumberFormat="1" applyFont="1" applyFill="1" applyBorder="1" applyAlignment="1">
      <alignment horizontal="center" vertical="center"/>
    </xf>
    <xf numFmtId="171" fontId="5" fillId="0" borderId="4" xfId="0" applyNumberFormat="1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horizontal="center" vertical="center"/>
    </xf>
    <xf numFmtId="164" fontId="3" fillId="0" borderId="10" xfId="0" applyFont="1" applyFill="1" applyBorder="1" applyAlignment="1">
      <alignment horizontal="left"/>
    </xf>
    <xf numFmtId="164" fontId="3" fillId="0" borderId="4" xfId="0" applyFont="1" applyFill="1" applyBorder="1" applyAlignment="1">
      <alignment horizontal="center"/>
    </xf>
    <xf numFmtId="164" fontId="3" fillId="0" borderId="6" xfId="0" applyFont="1" applyFill="1" applyBorder="1" applyAlignment="1">
      <alignment horizontal="left"/>
    </xf>
    <xf numFmtId="166" fontId="9" fillId="0" borderId="1" xfId="0" applyNumberFormat="1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11"/>
  <sheetViews>
    <sheetView tabSelected="1" workbookViewId="0" topLeftCell="A1">
      <selection activeCell="M18" sqref="M18"/>
    </sheetView>
  </sheetViews>
  <sheetFormatPr defaultColWidth="11.421875" defaultRowHeight="15"/>
  <cols>
    <col min="1" max="1" width="11.28125" style="1" customWidth="1"/>
    <col min="2" max="2" width="12.57421875" style="1" customWidth="1"/>
    <col min="3" max="5" width="11.28125" style="1" customWidth="1"/>
    <col min="6" max="6" width="12.7109375" style="1" customWidth="1"/>
    <col min="7" max="16384" width="11.28125" style="1" customWidth="1"/>
  </cols>
  <sheetData>
    <row r="2" ht="12.75">
      <c r="H2" s="2" t="s">
        <v>0</v>
      </c>
    </row>
    <row r="3" ht="12.75">
      <c r="H3" s="2" t="s">
        <v>1</v>
      </c>
    </row>
    <row r="4" spans="8:9" ht="12.75">
      <c r="H4" s="3" t="s">
        <v>2</v>
      </c>
      <c r="I4" s="3"/>
    </row>
    <row r="7" spans="1:11" ht="12.75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 customHeight="1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/>
      <c r="I9" s="6"/>
      <c r="J9" s="6"/>
      <c r="K9" s="6" t="s">
        <v>11</v>
      </c>
    </row>
    <row r="10" spans="1:11" ht="12.75" customHeight="1">
      <c r="A10" s="6"/>
      <c r="B10" s="6"/>
      <c r="C10" s="6"/>
      <c r="D10" s="6"/>
      <c r="E10" s="6"/>
      <c r="F10" s="6"/>
      <c r="G10" s="7" t="s">
        <v>12</v>
      </c>
      <c r="H10" s="8" t="s">
        <v>13</v>
      </c>
      <c r="I10" s="8"/>
      <c r="J10" s="8"/>
      <c r="K10" s="6"/>
    </row>
    <row r="11" spans="1:11" ht="12.75">
      <c r="A11" s="6"/>
      <c r="B11" s="6"/>
      <c r="C11" s="6"/>
      <c r="D11" s="6"/>
      <c r="E11" s="6"/>
      <c r="F11" s="6"/>
      <c r="G11" s="7"/>
      <c r="H11" s="6">
        <v>2012</v>
      </c>
      <c r="I11" s="6">
        <v>2013</v>
      </c>
      <c r="J11" s="6">
        <v>2014</v>
      </c>
      <c r="K11" s="6"/>
    </row>
    <row r="12" spans="1:11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</row>
    <row r="13" spans="1:11" ht="12.75">
      <c r="A13" s="9" t="s">
        <v>14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25.5">
      <c r="A14" s="9"/>
      <c r="B14" s="9"/>
      <c r="C14" s="9"/>
      <c r="D14" s="9"/>
      <c r="E14" s="9"/>
      <c r="F14" s="9"/>
      <c r="G14" s="10">
        <f>G15+G20</f>
        <v>32689.131999999998</v>
      </c>
      <c r="H14" s="10">
        <f>H15+H20</f>
        <v>11279.24</v>
      </c>
      <c r="I14" s="10">
        <f>I15+I20</f>
        <v>10274.562</v>
      </c>
      <c r="J14" s="10">
        <f>J15+J20</f>
        <v>11135.33</v>
      </c>
      <c r="K14" s="11" t="s">
        <v>15</v>
      </c>
    </row>
    <row r="15" spans="1:11" ht="25.5" customHeight="1">
      <c r="A15" s="12" t="s">
        <v>16</v>
      </c>
      <c r="B15" s="13" t="s">
        <v>17</v>
      </c>
      <c r="C15" s="12" t="s">
        <v>18</v>
      </c>
      <c r="D15" s="14" t="s">
        <v>19</v>
      </c>
      <c r="E15" s="14" t="s">
        <v>20</v>
      </c>
      <c r="F15" s="14" t="s">
        <v>21</v>
      </c>
      <c r="G15" s="15">
        <f>G16+G17+G18+G19</f>
        <v>18017.317</v>
      </c>
      <c r="H15" s="16">
        <f>H16+H17+H18+H19</f>
        <v>6458.11</v>
      </c>
      <c r="I15" s="16">
        <f>I16+I17+I18+I19</f>
        <v>5226.687</v>
      </c>
      <c r="J15" s="15">
        <f>J16+J17+J18+J19</f>
        <v>6332.5199999999995</v>
      </c>
      <c r="K15" s="17" t="s">
        <v>22</v>
      </c>
    </row>
    <row r="16" spans="1:11" ht="25.5">
      <c r="A16" s="12"/>
      <c r="B16" s="12"/>
      <c r="C16" s="12"/>
      <c r="D16" s="12"/>
      <c r="E16" s="12"/>
      <c r="F16" s="12"/>
      <c r="G16" s="18">
        <f>SUM(H16:J16)</f>
        <v>778.49</v>
      </c>
      <c r="H16" s="19">
        <v>315.36</v>
      </c>
      <c r="I16" s="19">
        <v>227.18</v>
      </c>
      <c r="J16" s="20">
        <f>202.28+33.67</f>
        <v>235.95</v>
      </c>
      <c r="K16" s="21" t="s">
        <v>23</v>
      </c>
    </row>
    <row r="17" spans="1:11" ht="51">
      <c r="A17" s="12"/>
      <c r="B17" s="12"/>
      <c r="C17" s="12"/>
      <c r="D17" s="12"/>
      <c r="E17" s="12"/>
      <c r="F17" s="12"/>
      <c r="G17" s="22">
        <f>SUM(H17:J17)</f>
        <v>10765.197</v>
      </c>
      <c r="H17" s="23">
        <v>4108.32</v>
      </c>
      <c r="I17" s="23">
        <v>2836.757</v>
      </c>
      <c r="J17" s="24">
        <v>3820.12</v>
      </c>
      <c r="K17" s="14" t="s">
        <v>24</v>
      </c>
    </row>
    <row r="18" spans="1:11" ht="63.75">
      <c r="A18" s="12"/>
      <c r="B18" s="12"/>
      <c r="C18" s="12"/>
      <c r="D18" s="12"/>
      <c r="E18" s="12"/>
      <c r="F18" s="12"/>
      <c r="G18" s="22">
        <f>SUM(H18:J18)</f>
        <v>5176.639999999999</v>
      </c>
      <c r="H18" s="23">
        <v>1627.54</v>
      </c>
      <c r="I18" s="23">
        <v>1727.95</v>
      </c>
      <c r="J18" s="24">
        <v>1821.15</v>
      </c>
      <c r="K18" s="14" t="s">
        <v>25</v>
      </c>
    </row>
    <row r="19" spans="1:11" ht="114.75">
      <c r="A19" s="12"/>
      <c r="B19" s="12"/>
      <c r="C19" s="12"/>
      <c r="D19" s="12"/>
      <c r="E19" s="12"/>
      <c r="F19" s="12"/>
      <c r="G19" s="22">
        <f>SUM(H19:J19)</f>
        <v>1296.99</v>
      </c>
      <c r="H19" s="25">
        <v>406.89</v>
      </c>
      <c r="I19" s="25">
        <v>434.8</v>
      </c>
      <c r="J19" s="26">
        <v>455.3</v>
      </c>
      <c r="K19" s="14" t="s">
        <v>26</v>
      </c>
    </row>
    <row r="20" spans="1:11" ht="25.5" customHeight="1">
      <c r="A20" s="12" t="s">
        <v>27</v>
      </c>
      <c r="B20" s="13" t="s">
        <v>28</v>
      </c>
      <c r="C20" s="12" t="s">
        <v>18</v>
      </c>
      <c r="D20" s="14" t="s">
        <v>29</v>
      </c>
      <c r="E20" s="14" t="s">
        <v>30</v>
      </c>
      <c r="F20" s="14" t="s">
        <v>31</v>
      </c>
      <c r="G20" s="15">
        <f>G21+G22+G23+G24</f>
        <v>14671.815</v>
      </c>
      <c r="H20" s="16">
        <f>H21+H22+H23+H24</f>
        <v>4821.13</v>
      </c>
      <c r="I20" s="27">
        <f>I21+I22+I23+I24</f>
        <v>5047.875</v>
      </c>
      <c r="J20" s="15">
        <f>J21+J22+J23+J24</f>
        <v>4802.81</v>
      </c>
      <c r="K20" s="17" t="s">
        <v>32</v>
      </c>
    </row>
    <row r="21" spans="1:11" ht="25.5">
      <c r="A21" s="12"/>
      <c r="B21" s="13"/>
      <c r="C21" s="12"/>
      <c r="D21" s="14"/>
      <c r="E21" s="14"/>
      <c r="F21" s="14"/>
      <c r="G21" s="18">
        <f>SUM(H21:J21)</f>
        <v>1702.83</v>
      </c>
      <c r="H21" s="19">
        <v>659.31</v>
      </c>
      <c r="I21" s="19">
        <v>521.76</v>
      </c>
      <c r="J21" s="20">
        <v>521.76</v>
      </c>
      <c r="K21" s="21" t="s">
        <v>23</v>
      </c>
    </row>
    <row r="22" spans="1:11" ht="51">
      <c r="A22" s="12"/>
      <c r="B22" s="13"/>
      <c r="C22" s="12"/>
      <c r="D22" s="14"/>
      <c r="E22" s="14"/>
      <c r="F22" s="14"/>
      <c r="G22" s="22">
        <f>SUM(H22:J22)</f>
        <v>6450.014999999999</v>
      </c>
      <c r="H22" s="23">
        <v>2089.75</v>
      </c>
      <c r="I22" s="23">
        <v>2355.665</v>
      </c>
      <c r="J22" s="24">
        <v>2004.6</v>
      </c>
      <c r="K22" s="14" t="s">
        <v>24</v>
      </c>
    </row>
    <row r="23" spans="1:11" ht="63.75">
      <c r="A23" s="12"/>
      <c r="B23" s="13"/>
      <c r="C23" s="12"/>
      <c r="D23" s="14"/>
      <c r="E23" s="14"/>
      <c r="F23" s="14"/>
      <c r="G23" s="22">
        <f>SUM(H23:J23)</f>
        <v>5217.360000000001</v>
      </c>
      <c r="H23" s="23">
        <v>1657.66</v>
      </c>
      <c r="I23" s="23">
        <v>1738.55</v>
      </c>
      <c r="J23" s="24">
        <v>1821.15</v>
      </c>
      <c r="K23" s="6" t="s">
        <v>25</v>
      </c>
    </row>
    <row r="24" spans="1:11" ht="114.75">
      <c r="A24" s="12"/>
      <c r="B24" s="13"/>
      <c r="C24" s="12"/>
      <c r="D24" s="14"/>
      <c r="E24" s="14"/>
      <c r="F24" s="14"/>
      <c r="G24" s="28">
        <f>SUM(H24:J24)</f>
        <v>1301.61</v>
      </c>
      <c r="H24" s="29">
        <v>414.41</v>
      </c>
      <c r="I24" s="29">
        <v>431.9</v>
      </c>
      <c r="J24" s="30">
        <v>455.3</v>
      </c>
      <c r="K24" s="14" t="s">
        <v>26</v>
      </c>
    </row>
    <row r="25" spans="1:11" ht="12.75">
      <c r="A25" s="9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25.5" customHeight="1">
      <c r="A26" s="14" t="s">
        <v>34</v>
      </c>
      <c r="B26" s="14"/>
      <c r="C26" s="6" t="s">
        <v>18</v>
      </c>
      <c r="D26" s="31"/>
      <c r="E26" s="32"/>
      <c r="F26" s="33"/>
      <c r="G26" s="34">
        <f aca="true" t="shared" si="0" ref="G26:G39">SUM(H26:J26)</f>
        <v>13438.456</v>
      </c>
      <c r="H26" s="34">
        <f>H27+H71+H84</f>
        <v>4195.17</v>
      </c>
      <c r="I26" s="34">
        <f>I27+I71+I84</f>
        <v>4523.465999999999</v>
      </c>
      <c r="J26" s="34">
        <f>J27+J71+J84</f>
        <v>4719.82</v>
      </c>
      <c r="K26" s="11" t="s">
        <v>35</v>
      </c>
    </row>
    <row r="27" spans="1:11" ht="51">
      <c r="A27" s="35"/>
      <c r="B27" s="36"/>
      <c r="C27" s="6"/>
      <c r="D27" s="37"/>
      <c r="E27" s="37"/>
      <c r="F27" s="38" t="s">
        <v>36</v>
      </c>
      <c r="G27" s="16">
        <f t="shared" si="0"/>
        <v>13199.266</v>
      </c>
      <c r="H27" s="16">
        <f>H28+H40+H50+H59</f>
        <v>4129.75</v>
      </c>
      <c r="I27" s="16">
        <f>I28+I40+I50+I59</f>
        <v>4443.106</v>
      </c>
      <c r="J27" s="16">
        <f>J28+J40+J50+J59</f>
        <v>4626.41</v>
      </c>
      <c r="K27" s="17" t="s">
        <v>37</v>
      </c>
    </row>
    <row r="28" spans="1:11" ht="12.75" customHeight="1">
      <c r="A28" s="39" t="s">
        <v>38</v>
      </c>
      <c r="B28" s="40" t="s">
        <v>39</v>
      </c>
      <c r="C28" s="6"/>
      <c r="D28" s="41" t="s">
        <v>40</v>
      </c>
      <c r="E28" s="37" t="s">
        <v>41</v>
      </c>
      <c r="F28" s="38"/>
      <c r="G28" s="42">
        <f t="shared" si="0"/>
        <v>1773.6999999999998</v>
      </c>
      <c r="H28" s="42">
        <f>SUM(H29:H39)</f>
        <v>513.62</v>
      </c>
      <c r="I28" s="42">
        <f>SUM(I29:I39)</f>
        <v>630.04</v>
      </c>
      <c r="J28" s="42">
        <f>SUM(J29:J39)</f>
        <v>630.04</v>
      </c>
      <c r="K28" s="6" t="s">
        <v>42</v>
      </c>
    </row>
    <row r="29" spans="1:11" ht="38.25">
      <c r="A29" s="39"/>
      <c r="B29" s="40"/>
      <c r="C29" s="6"/>
      <c r="D29" s="41"/>
      <c r="E29" s="37"/>
      <c r="F29" s="38" t="s">
        <v>43</v>
      </c>
      <c r="G29" s="43">
        <f t="shared" si="0"/>
        <v>166.24</v>
      </c>
      <c r="H29" s="23">
        <v>56.8</v>
      </c>
      <c r="I29" s="23">
        <v>54.72</v>
      </c>
      <c r="J29" s="23">
        <v>54.72</v>
      </c>
      <c r="K29" s="6"/>
    </row>
    <row r="30" spans="1:11" ht="38.25">
      <c r="A30" s="39"/>
      <c r="B30" s="40"/>
      <c r="C30" s="6"/>
      <c r="D30" s="41"/>
      <c r="E30" s="37"/>
      <c r="F30" s="38" t="s">
        <v>44</v>
      </c>
      <c r="G30" s="43">
        <f t="shared" si="0"/>
        <v>247.76</v>
      </c>
      <c r="H30" s="23">
        <v>50.92</v>
      </c>
      <c r="I30" s="23">
        <v>98.42</v>
      </c>
      <c r="J30" s="23">
        <v>98.42</v>
      </c>
      <c r="K30" s="6"/>
    </row>
    <row r="31" spans="1:11" ht="38.25">
      <c r="A31" s="39"/>
      <c r="B31" s="40"/>
      <c r="C31" s="6"/>
      <c r="D31" s="41"/>
      <c r="E31" s="37"/>
      <c r="F31" s="38" t="s">
        <v>45</v>
      </c>
      <c r="G31" s="43">
        <f t="shared" si="0"/>
        <v>201.02</v>
      </c>
      <c r="H31" s="23">
        <v>59.66</v>
      </c>
      <c r="I31" s="44">
        <v>70.68</v>
      </c>
      <c r="J31" s="23">
        <v>70.68</v>
      </c>
      <c r="K31" s="6"/>
    </row>
    <row r="32" spans="1:11" ht="38.25">
      <c r="A32" s="39"/>
      <c r="B32" s="40"/>
      <c r="C32" s="6"/>
      <c r="D32" s="41"/>
      <c r="E32" s="37"/>
      <c r="F32" s="38" t="s">
        <v>46</v>
      </c>
      <c r="G32" s="43">
        <f t="shared" si="0"/>
        <v>104.47999999999999</v>
      </c>
      <c r="H32" s="23">
        <v>33.04</v>
      </c>
      <c r="I32" s="44">
        <v>35.72</v>
      </c>
      <c r="J32" s="23">
        <v>35.72</v>
      </c>
      <c r="K32" s="6"/>
    </row>
    <row r="33" spans="1:11" ht="38.25">
      <c r="A33" s="39"/>
      <c r="B33" s="40"/>
      <c r="C33" s="6"/>
      <c r="D33" s="41"/>
      <c r="E33" s="37"/>
      <c r="F33" s="38" t="s">
        <v>47</v>
      </c>
      <c r="G33" s="43">
        <f t="shared" si="0"/>
        <v>188.96</v>
      </c>
      <c r="H33" s="23">
        <v>52.16</v>
      </c>
      <c r="I33" s="25">
        <v>68.4</v>
      </c>
      <c r="J33" s="45">
        <v>68.4</v>
      </c>
      <c r="K33" s="6"/>
    </row>
    <row r="34" spans="1:11" ht="38.25">
      <c r="A34" s="39"/>
      <c r="B34" s="40"/>
      <c r="C34" s="6"/>
      <c r="D34" s="41"/>
      <c r="E34" s="37"/>
      <c r="F34" s="38" t="s">
        <v>48</v>
      </c>
      <c r="G34" s="43">
        <f t="shared" si="0"/>
        <v>281.2</v>
      </c>
      <c r="H34" s="23">
        <v>98.8</v>
      </c>
      <c r="I34" s="44">
        <v>91.2</v>
      </c>
      <c r="J34" s="23">
        <v>91.2</v>
      </c>
      <c r="K34" s="6"/>
    </row>
    <row r="35" spans="1:11" ht="38.25">
      <c r="A35" s="39"/>
      <c r="B35" s="40"/>
      <c r="C35" s="6"/>
      <c r="D35" s="41"/>
      <c r="E35" s="37"/>
      <c r="F35" s="38" t="s">
        <v>49</v>
      </c>
      <c r="G35" s="43">
        <f t="shared" si="0"/>
        <v>95.84</v>
      </c>
      <c r="H35" s="23">
        <v>36.56</v>
      </c>
      <c r="I35" s="44">
        <v>29.64</v>
      </c>
      <c r="J35" s="23">
        <v>29.64</v>
      </c>
      <c r="K35" s="6"/>
    </row>
    <row r="36" spans="1:11" ht="38.25">
      <c r="A36" s="39"/>
      <c r="B36" s="40"/>
      <c r="C36" s="6"/>
      <c r="D36" s="41"/>
      <c r="E36" s="37"/>
      <c r="F36" s="38" t="s">
        <v>50</v>
      </c>
      <c r="G36" s="43">
        <f t="shared" si="0"/>
        <v>208.57999999999998</v>
      </c>
      <c r="H36" s="23">
        <v>66.46</v>
      </c>
      <c r="I36" s="44">
        <v>71.06</v>
      </c>
      <c r="J36" s="23">
        <v>71.06</v>
      </c>
      <c r="K36" s="6"/>
    </row>
    <row r="37" spans="1:11" ht="51">
      <c r="A37" s="39"/>
      <c r="B37" s="40"/>
      <c r="C37" s="6"/>
      <c r="D37" s="41"/>
      <c r="E37" s="37"/>
      <c r="F37" s="38" t="s">
        <v>51</v>
      </c>
      <c r="G37" s="43">
        <f t="shared" si="0"/>
        <v>109.82000000000001</v>
      </c>
      <c r="H37" s="23">
        <v>41.42</v>
      </c>
      <c r="I37" s="44">
        <v>34.2</v>
      </c>
      <c r="J37" s="23">
        <v>34.2</v>
      </c>
      <c r="K37" s="6"/>
    </row>
    <row r="38" spans="1:11" ht="63.75">
      <c r="A38" s="39"/>
      <c r="B38" s="40"/>
      <c r="C38" s="6"/>
      <c r="D38" s="41"/>
      <c r="E38" s="37"/>
      <c r="F38" s="38" t="s">
        <v>52</v>
      </c>
      <c r="G38" s="43">
        <f t="shared" si="0"/>
        <v>131.8</v>
      </c>
      <c r="H38" s="23">
        <v>17.8</v>
      </c>
      <c r="I38" s="44">
        <v>57</v>
      </c>
      <c r="J38" s="23">
        <v>57</v>
      </c>
      <c r="K38" s="6"/>
    </row>
    <row r="39" spans="1:11" ht="38.25">
      <c r="A39" s="39"/>
      <c r="B39" s="40"/>
      <c r="C39" s="6"/>
      <c r="D39" s="41"/>
      <c r="E39" s="37"/>
      <c r="F39" s="46" t="s">
        <v>53</v>
      </c>
      <c r="G39" s="43">
        <f t="shared" si="0"/>
        <v>38</v>
      </c>
      <c r="H39" s="23">
        <v>0</v>
      </c>
      <c r="I39" s="44">
        <v>19</v>
      </c>
      <c r="J39" s="23">
        <v>19</v>
      </c>
      <c r="K39" s="6"/>
    </row>
    <row r="40" spans="1:11" ht="12.75" customHeight="1">
      <c r="A40" s="39"/>
      <c r="B40" s="40"/>
      <c r="C40" s="6"/>
      <c r="D40" s="41"/>
      <c r="E40" s="37"/>
      <c r="F40" s="38"/>
      <c r="G40" s="47">
        <f>SUM(G41:G48)</f>
        <v>10984.391999999998</v>
      </c>
      <c r="H40" s="47">
        <f>SUM(H41:H48)</f>
        <v>3472.98</v>
      </c>
      <c r="I40" s="47">
        <f>SUM(I41:I48)</f>
        <v>3664.142</v>
      </c>
      <c r="J40" s="47">
        <f>SUM(J41:J48)</f>
        <v>3847.27</v>
      </c>
      <c r="K40" s="6" t="s">
        <v>54</v>
      </c>
    </row>
    <row r="41" spans="1:11" ht="38.25">
      <c r="A41" s="39"/>
      <c r="B41" s="40"/>
      <c r="C41" s="6"/>
      <c r="D41" s="41"/>
      <c r="E41" s="37"/>
      <c r="F41" s="38" t="s">
        <v>43</v>
      </c>
      <c r="G41" s="48">
        <f aca="true" t="shared" si="1" ref="G41:G48">SUM(H41:J41)</f>
        <v>1227.376</v>
      </c>
      <c r="H41" s="49">
        <v>518.21</v>
      </c>
      <c r="I41" s="50">
        <v>345.936</v>
      </c>
      <c r="J41" s="49">
        <v>363.23</v>
      </c>
      <c r="K41" s="6"/>
    </row>
    <row r="42" spans="1:11" ht="38.25">
      <c r="A42" s="39"/>
      <c r="B42" s="40"/>
      <c r="C42" s="6"/>
      <c r="D42" s="41"/>
      <c r="E42" s="37"/>
      <c r="F42" s="38" t="s">
        <v>44</v>
      </c>
      <c r="G42" s="48">
        <f t="shared" si="1"/>
        <v>2420.719</v>
      </c>
      <c r="H42" s="49">
        <v>753.77</v>
      </c>
      <c r="I42" s="50">
        <v>813.149</v>
      </c>
      <c r="J42" s="49">
        <v>853.8</v>
      </c>
      <c r="K42" s="6"/>
    </row>
    <row r="43" spans="1:11" ht="38.25">
      <c r="A43" s="39"/>
      <c r="B43" s="40"/>
      <c r="C43" s="6"/>
      <c r="D43" s="41"/>
      <c r="E43" s="37"/>
      <c r="F43" s="38" t="s">
        <v>45</v>
      </c>
      <c r="G43" s="48">
        <f t="shared" si="1"/>
        <v>1295.392</v>
      </c>
      <c r="H43" s="49">
        <v>333.54</v>
      </c>
      <c r="I43" s="50">
        <v>469.202</v>
      </c>
      <c r="J43" s="49">
        <v>492.65</v>
      </c>
      <c r="K43" s="6"/>
    </row>
    <row r="44" spans="1:11" ht="38.25">
      <c r="A44" s="39"/>
      <c r="B44" s="40"/>
      <c r="C44" s="6"/>
      <c r="D44" s="41"/>
      <c r="E44" s="37"/>
      <c r="F44" s="38" t="s">
        <v>46</v>
      </c>
      <c r="G44" s="48">
        <f t="shared" si="1"/>
        <v>722.089</v>
      </c>
      <c r="H44" s="49">
        <v>216.71</v>
      </c>
      <c r="I44" s="50">
        <v>246.529</v>
      </c>
      <c r="J44" s="49">
        <v>258.85</v>
      </c>
      <c r="K44" s="6"/>
    </row>
    <row r="45" spans="1:11" ht="38.25">
      <c r="A45" s="39"/>
      <c r="B45" s="40"/>
      <c r="C45" s="6"/>
      <c r="D45" s="41"/>
      <c r="E45" s="37"/>
      <c r="F45" s="38" t="s">
        <v>47</v>
      </c>
      <c r="G45" s="48">
        <f t="shared" si="1"/>
        <v>1067.155</v>
      </c>
      <c r="H45" s="49">
        <v>333.54</v>
      </c>
      <c r="I45" s="50">
        <v>357.865</v>
      </c>
      <c r="J45" s="49">
        <v>375.75</v>
      </c>
      <c r="K45" s="6"/>
    </row>
    <row r="46" spans="1:11" ht="38.25">
      <c r="A46" s="39"/>
      <c r="B46" s="40"/>
      <c r="C46" s="6"/>
      <c r="D46" s="41"/>
      <c r="E46" s="37"/>
      <c r="F46" s="38" t="s">
        <v>48</v>
      </c>
      <c r="G46" s="48">
        <f t="shared" si="1"/>
        <v>2312.067</v>
      </c>
      <c r="H46" s="49">
        <v>661.43</v>
      </c>
      <c r="I46" s="50">
        <v>805.197</v>
      </c>
      <c r="J46" s="49">
        <v>845.44</v>
      </c>
      <c r="K46" s="6"/>
    </row>
    <row r="47" spans="1:11" ht="38.25">
      <c r="A47" s="39"/>
      <c r="B47" s="40"/>
      <c r="C47" s="6"/>
      <c r="D47" s="41"/>
      <c r="E47" s="37"/>
      <c r="F47" s="38" t="s">
        <v>55</v>
      </c>
      <c r="G47" s="48">
        <f t="shared" si="1"/>
        <v>544.025</v>
      </c>
      <c r="H47" s="49">
        <v>226.13</v>
      </c>
      <c r="I47" s="50">
        <v>155.075</v>
      </c>
      <c r="J47" s="49">
        <v>162.82</v>
      </c>
      <c r="K47" s="6"/>
    </row>
    <row r="48" spans="1:11" ht="38.25">
      <c r="A48" s="39"/>
      <c r="B48" s="40"/>
      <c r="C48" s="6"/>
      <c r="D48" s="41"/>
      <c r="E48" s="37"/>
      <c r="F48" s="38" t="s">
        <v>56</v>
      </c>
      <c r="G48" s="48">
        <f t="shared" si="1"/>
        <v>1395.569</v>
      </c>
      <c r="H48" s="49">
        <v>429.65</v>
      </c>
      <c r="I48" s="50">
        <v>471.189</v>
      </c>
      <c r="J48" s="49">
        <v>494.73</v>
      </c>
      <c r="K48" s="6"/>
    </row>
    <row r="49" spans="1:11" ht="12.75">
      <c r="A49" s="39"/>
      <c r="B49" s="40"/>
      <c r="C49" s="6"/>
      <c r="D49" s="41"/>
      <c r="E49" s="37"/>
      <c r="F49" s="38"/>
      <c r="G49" s="49"/>
      <c r="H49" s="49"/>
      <c r="I49" s="51"/>
      <c r="J49" s="49"/>
      <c r="K49" s="6"/>
    </row>
    <row r="50" spans="1:11" ht="12.75" customHeight="1">
      <c r="A50" s="39"/>
      <c r="B50" s="40"/>
      <c r="C50" s="6"/>
      <c r="D50" s="41"/>
      <c r="E50" s="37"/>
      <c r="F50" s="52"/>
      <c r="G50" s="47">
        <f aca="true" t="shared" si="2" ref="G50:G58">SUM(H50:J50)</f>
        <v>10.974</v>
      </c>
      <c r="H50" s="47">
        <f>SUM(H51:H58)</f>
        <v>3.47</v>
      </c>
      <c r="I50" s="53">
        <f>SUM(I51:I58)</f>
        <v>3.6639999999999997</v>
      </c>
      <c r="J50" s="47">
        <f>SUM(J51:J58)</f>
        <v>3.84</v>
      </c>
      <c r="K50" s="6" t="s">
        <v>57</v>
      </c>
    </row>
    <row r="51" spans="1:11" ht="38.25">
      <c r="A51" s="39"/>
      <c r="B51" s="40"/>
      <c r="C51" s="6"/>
      <c r="D51" s="41"/>
      <c r="E51" s="37"/>
      <c r="F51" s="38" t="s">
        <v>43</v>
      </c>
      <c r="G51" s="49">
        <f t="shared" si="2"/>
        <v>1.046</v>
      </c>
      <c r="H51" s="49">
        <v>0.34</v>
      </c>
      <c r="I51" s="50">
        <v>0.346</v>
      </c>
      <c r="J51" s="49">
        <v>0.36</v>
      </c>
      <c r="K51" s="6"/>
    </row>
    <row r="52" spans="1:11" ht="38.25">
      <c r="A52" s="39"/>
      <c r="B52" s="40"/>
      <c r="C52" s="6"/>
      <c r="D52" s="41"/>
      <c r="E52" s="37"/>
      <c r="F52" s="38" t="s">
        <v>44</v>
      </c>
      <c r="G52" s="49">
        <f t="shared" si="2"/>
        <v>2.463</v>
      </c>
      <c r="H52" s="49">
        <v>0.8</v>
      </c>
      <c r="I52" s="54">
        <v>0.8130000000000001</v>
      </c>
      <c r="J52" s="49">
        <v>0.85</v>
      </c>
      <c r="K52" s="6"/>
    </row>
    <row r="53" spans="1:11" ht="38.25">
      <c r="A53" s="39"/>
      <c r="B53" s="40"/>
      <c r="C53" s="6"/>
      <c r="D53" s="41"/>
      <c r="E53" s="37"/>
      <c r="F53" s="38" t="s">
        <v>45</v>
      </c>
      <c r="G53" s="49">
        <f t="shared" si="2"/>
        <v>1.2690000000000001</v>
      </c>
      <c r="H53" s="49">
        <v>0.31</v>
      </c>
      <c r="I53" s="54">
        <v>0.46900000000000003</v>
      </c>
      <c r="J53" s="49">
        <v>0.49</v>
      </c>
      <c r="K53" s="6"/>
    </row>
    <row r="54" spans="1:11" ht="38.25">
      <c r="A54" s="39"/>
      <c r="B54" s="40"/>
      <c r="C54" s="6"/>
      <c r="D54" s="41"/>
      <c r="E54" s="37"/>
      <c r="F54" s="38" t="s">
        <v>46</v>
      </c>
      <c r="G54" s="49">
        <f t="shared" si="2"/>
        <v>0.7070000000000001</v>
      </c>
      <c r="H54" s="49">
        <v>0.2</v>
      </c>
      <c r="I54" s="54">
        <v>0.247</v>
      </c>
      <c r="J54" s="49">
        <v>0.26</v>
      </c>
      <c r="K54" s="6"/>
    </row>
    <row r="55" spans="1:11" ht="38.25">
      <c r="A55" s="39"/>
      <c r="B55" s="40"/>
      <c r="C55" s="6"/>
      <c r="D55" s="41"/>
      <c r="E55" s="37"/>
      <c r="F55" s="38" t="s">
        <v>47</v>
      </c>
      <c r="G55" s="49">
        <f t="shared" si="2"/>
        <v>1.048</v>
      </c>
      <c r="H55" s="49">
        <v>0.31</v>
      </c>
      <c r="I55" s="54">
        <v>0.35800000000000004</v>
      </c>
      <c r="J55" s="49">
        <v>0.38</v>
      </c>
      <c r="K55" s="6"/>
    </row>
    <row r="56" spans="1:11" ht="38.25">
      <c r="A56" s="39"/>
      <c r="B56" s="40"/>
      <c r="C56" s="6"/>
      <c r="D56" s="41"/>
      <c r="E56" s="37"/>
      <c r="F56" s="38" t="s">
        <v>48</v>
      </c>
      <c r="G56" s="49">
        <f t="shared" si="2"/>
        <v>2.495</v>
      </c>
      <c r="H56" s="49">
        <v>0.84</v>
      </c>
      <c r="I56" s="50">
        <v>0.805</v>
      </c>
      <c r="J56" s="49">
        <v>0.85</v>
      </c>
      <c r="K56" s="6"/>
    </row>
    <row r="57" spans="1:11" ht="38.25">
      <c r="A57" s="39"/>
      <c r="B57" s="40"/>
      <c r="C57" s="6"/>
      <c r="D57" s="41"/>
      <c r="E57" s="37"/>
      <c r="F57" s="38" t="s">
        <v>55</v>
      </c>
      <c r="G57" s="49">
        <f t="shared" si="2"/>
        <v>0.5549999999999999</v>
      </c>
      <c r="H57" s="49">
        <v>0.24</v>
      </c>
      <c r="I57" s="54">
        <v>0.155</v>
      </c>
      <c r="J57" s="49">
        <v>0.16</v>
      </c>
      <c r="K57" s="6"/>
    </row>
    <row r="58" spans="1:11" ht="38.25">
      <c r="A58" s="39"/>
      <c r="B58" s="40"/>
      <c r="C58" s="6"/>
      <c r="D58" s="41"/>
      <c r="E58" s="37"/>
      <c r="F58" s="38" t="s">
        <v>56</v>
      </c>
      <c r="G58" s="49">
        <f t="shared" si="2"/>
        <v>1.391</v>
      </c>
      <c r="H58" s="49">
        <v>0.43</v>
      </c>
      <c r="I58" s="54">
        <v>0.47100000000000003</v>
      </c>
      <c r="J58" s="49">
        <v>0.49</v>
      </c>
      <c r="K58" s="6"/>
    </row>
    <row r="59" spans="1:11" ht="12.75" customHeight="1">
      <c r="A59" s="39"/>
      <c r="B59" s="55"/>
      <c r="C59" s="6"/>
      <c r="D59" s="56"/>
      <c r="E59" s="57"/>
      <c r="F59" s="38"/>
      <c r="G59" s="42">
        <f>SUM(G60:G70)</f>
        <v>430.20000000000005</v>
      </c>
      <c r="H59" s="42">
        <f>SUM(H60:H70)</f>
        <v>139.68</v>
      </c>
      <c r="I59" s="42">
        <f>SUM(I60:I70)</f>
        <v>145.26</v>
      </c>
      <c r="J59" s="42">
        <f>SUM(J60:J70)</f>
        <v>145.26</v>
      </c>
      <c r="K59" s="6" t="s">
        <v>23</v>
      </c>
    </row>
    <row r="60" spans="1:11" ht="38.25">
      <c r="A60" s="39"/>
      <c r="B60" s="55"/>
      <c r="C60" s="6"/>
      <c r="D60" s="56"/>
      <c r="E60" s="57"/>
      <c r="F60" s="38" t="s">
        <v>58</v>
      </c>
      <c r="G60" s="43">
        <f aca="true" t="shared" si="3" ref="G60:G70">SUM(H60:J60)</f>
        <v>44.92</v>
      </c>
      <c r="H60" s="23">
        <v>14.94</v>
      </c>
      <c r="I60" s="23">
        <v>14.99</v>
      </c>
      <c r="J60" s="23">
        <v>14.99</v>
      </c>
      <c r="K60" s="6"/>
    </row>
    <row r="61" spans="1:11" ht="38.25">
      <c r="A61" s="39"/>
      <c r="B61" s="55"/>
      <c r="C61" s="6"/>
      <c r="D61" s="56"/>
      <c r="E61" s="57"/>
      <c r="F61" s="38" t="s">
        <v>59</v>
      </c>
      <c r="G61" s="43">
        <f t="shared" si="3"/>
        <v>59.92999999999999</v>
      </c>
      <c r="H61" s="23">
        <v>18.45</v>
      </c>
      <c r="I61" s="23">
        <v>20.74</v>
      </c>
      <c r="J61" s="23">
        <v>20.74</v>
      </c>
      <c r="K61" s="6"/>
    </row>
    <row r="62" spans="1:11" ht="38.25">
      <c r="A62" s="39"/>
      <c r="B62" s="55"/>
      <c r="C62" s="6"/>
      <c r="D62" s="56"/>
      <c r="E62" s="57"/>
      <c r="F62" s="38" t="s">
        <v>60</v>
      </c>
      <c r="G62" s="43">
        <f t="shared" si="3"/>
        <v>48.99</v>
      </c>
      <c r="H62" s="23">
        <v>14.79</v>
      </c>
      <c r="I62" s="23">
        <v>17.1</v>
      </c>
      <c r="J62" s="23">
        <v>17.1</v>
      </c>
      <c r="K62" s="6"/>
    </row>
    <row r="63" spans="1:11" ht="38.25">
      <c r="A63" s="39"/>
      <c r="B63" s="55"/>
      <c r="C63" s="6"/>
      <c r="D63" s="56"/>
      <c r="E63" s="57"/>
      <c r="F63" s="38" t="s">
        <v>61</v>
      </c>
      <c r="G63" s="43">
        <f t="shared" si="3"/>
        <v>36.69</v>
      </c>
      <c r="H63" s="23">
        <v>11.69</v>
      </c>
      <c r="I63" s="23">
        <v>12.5</v>
      </c>
      <c r="J63" s="23">
        <v>12.5</v>
      </c>
      <c r="K63" s="6"/>
    </row>
    <row r="64" spans="1:11" ht="38.25">
      <c r="A64" s="39"/>
      <c r="B64" s="55"/>
      <c r="C64" s="6"/>
      <c r="D64" s="56"/>
      <c r="E64" s="57"/>
      <c r="F64" s="38" t="s">
        <v>62</v>
      </c>
      <c r="G64" s="43">
        <f t="shared" si="3"/>
        <v>48.37</v>
      </c>
      <c r="H64" s="23">
        <v>14.79</v>
      </c>
      <c r="I64" s="23">
        <v>16.79</v>
      </c>
      <c r="J64" s="23">
        <v>16.79</v>
      </c>
      <c r="K64" s="6"/>
    </row>
    <row r="65" spans="1:11" ht="38.25">
      <c r="A65" s="39"/>
      <c r="B65" s="55"/>
      <c r="C65" s="6"/>
      <c r="D65" s="56"/>
      <c r="E65" s="57"/>
      <c r="F65" s="38" t="s">
        <v>63</v>
      </c>
      <c r="G65" s="43">
        <f t="shared" si="3"/>
        <v>60.84</v>
      </c>
      <c r="H65" s="23">
        <v>21.24</v>
      </c>
      <c r="I65" s="23">
        <v>19.8</v>
      </c>
      <c r="J65" s="23">
        <v>19.8</v>
      </c>
      <c r="K65" s="6"/>
    </row>
    <row r="66" spans="1:11" ht="38.25">
      <c r="A66" s="39"/>
      <c r="B66" s="55"/>
      <c r="C66" s="6"/>
      <c r="D66" s="56"/>
      <c r="E66" s="57"/>
      <c r="F66" s="38" t="s">
        <v>64</v>
      </c>
      <c r="G66" s="43">
        <f t="shared" si="3"/>
        <v>35.339999999999996</v>
      </c>
      <c r="H66" s="23">
        <v>11.94</v>
      </c>
      <c r="I66" s="23">
        <v>11.7</v>
      </c>
      <c r="J66" s="23">
        <v>11.7</v>
      </c>
      <c r="K66" s="6"/>
    </row>
    <row r="67" spans="1:11" ht="38.25">
      <c r="A67" s="39"/>
      <c r="B67" s="55"/>
      <c r="C67" s="6"/>
      <c r="D67" s="56"/>
      <c r="E67" s="57"/>
      <c r="F67" s="38" t="s">
        <v>65</v>
      </c>
      <c r="G67" s="43">
        <f t="shared" si="3"/>
        <v>51.620000000000005</v>
      </c>
      <c r="H67" s="23">
        <v>17.34</v>
      </c>
      <c r="I67" s="23">
        <v>17.14</v>
      </c>
      <c r="J67" s="23">
        <v>17.14</v>
      </c>
      <c r="K67" s="6"/>
    </row>
    <row r="68" spans="1:11" ht="51">
      <c r="A68" s="39"/>
      <c r="B68" s="55"/>
      <c r="C68" s="6"/>
      <c r="D68" s="56"/>
      <c r="E68" s="57"/>
      <c r="F68" s="38" t="s">
        <v>51</v>
      </c>
      <c r="G68" s="48">
        <f t="shared" si="3"/>
        <v>13.5</v>
      </c>
      <c r="H68" s="23">
        <v>4.5</v>
      </c>
      <c r="I68" s="23">
        <v>4.5</v>
      </c>
      <c r="J68" s="23">
        <v>4.5</v>
      </c>
      <c r="K68" s="6"/>
    </row>
    <row r="69" spans="1:11" ht="63.75">
      <c r="A69" s="39"/>
      <c r="B69" s="55"/>
      <c r="C69" s="6"/>
      <c r="D69" s="56"/>
      <c r="E69" s="57"/>
      <c r="F69" s="38" t="s">
        <v>52</v>
      </c>
      <c r="G69" s="43">
        <f t="shared" si="3"/>
        <v>25</v>
      </c>
      <c r="H69" s="23">
        <v>10</v>
      </c>
      <c r="I69" s="23">
        <v>7.5</v>
      </c>
      <c r="J69" s="23">
        <v>7.5</v>
      </c>
      <c r="K69" s="6"/>
    </row>
    <row r="70" spans="1:11" ht="38.25">
      <c r="A70" s="39"/>
      <c r="B70" s="58"/>
      <c r="C70" s="6"/>
      <c r="D70" s="56"/>
      <c r="E70" s="57"/>
      <c r="F70" s="46" t="s">
        <v>53</v>
      </c>
      <c r="G70" s="43">
        <f t="shared" si="3"/>
        <v>5</v>
      </c>
      <c r="H70" s="23">
        <v>0</v>
      </c>
      <c r="I70" s="23">
        <v>2.5</v>
      </c>
      <c r="J70" s="23">
        <v>2.5</v>
      </c>
      <c r="K70" s="6"/>
    </row>
    <row r="71" spans="1:11" ht="25.5">
      <c r="A71" s="59" t="s">
        <v>66</v>
      </c>
      <c r="B71" s="38"/>
      <c r="C71" s="6"/>
      <c r="D71" s="6"/>
      <c r="E71" s="6"/>
      <c r="F71" s="14"/>
      <c r="G71" s="16">
        <f>H71+I71+J71</f>
        <v>145.35</v>
      </c>
      <c r="H71" s="16">
        <f>H72+H78</f>
        <v>52.8</v>
      </c>
      <c r="I71" s="16">
        <f>I72+I78</f>
        <v>39.75</v>
      </c>
      <c r="J71" s="16">
        <f>J72+J78</f>
        <v>52.8</v>
      </c>
      <c r="K71" s="17" t="s">
        <v>67</v>
      </c>
    </row>
    <row r="72" spans="1:11" ht="12.75" customHeight="1">
      <c r="A72" s="59"/>
      <c r="B72" s="40" t="s">
        <v>68</v>
      </c>
      <c r="C72" s="6"/>
      <c r="D72" s="6" t="s">
        <v>69</v>
      </c>
      <c r="E72" s="6" t="s">
        <v>70</v>
      </c>
      <c r="F72" s="6" t="s">
        <v>71</v>
      </c>
      <c r="G72" s="60">
        <f>SUM(G73:G77)</f>
        <v>72.79</v>
      </c>
      <c r="H72" s="42">
        <f>H73+H74+H75+H76+H77</f>
        <v>25.8</v>
      </c>
      <c r="I72" s="42">
        <f>I73+I74+I75+I76+I77</f>
        <v>21.19</v>
      </c>
      <c r="J72" s="42">
        <f>J73+J74+J75+J76+J77</f>
        <v>25.8</v>
      </c>
      <c r="K72" s="6"/>
    </row>
    <row r="73" spans="1:11" ht="25.5">
      <c r="A73" s="59"/>
      <c r="B73" s="40"/>
      <c r="C73" s="6"/>
      <c r="D73" s="6"/>
      <c r="E73" s="6"/>
      <c r="F73" s="6"/>
      <c r="G73" s="61">
        <f>H73+I73+J73</f>
        <v>72.79</v>
      </c>
      <c r="H73" s="23">
        <v>25.8</v>
      </c>
      <c r="I73" s="23">
        <v>21.19</v>
      </c>
      <c r="J73" s="23">
        <v>25.8</v>
      </c>
      <c r="K73" s="6" t="s">
        <v>23</v>
      </c>
    </row>
    <row r="74" spans="1:11" ht="25.5">
      <c r="A74" s="59"/>
      <c r="B74" s="40"/>
      <c r="C74" s="6"/>
      <c r="D74" s="6"/>
      <c r="E74" s="6"/>
      <c r="F74" s="6"/>
      <c r="G74" s="61">
        <f aca="true" t="shared" si="4" ref="G74:G84">SUM(H74:J74)</f>
        <v>0</v>
      </c>
      <c r="H74" s="23">
        <v>0</v>
      </c>
      <c r="I74" s="62">
        <v>0</v>
      </c>
      <c r="J74" s="23">
        <v>0</v>
      </c>
      <c r="K74" s="6" t="s">
        <v>42</v>
      </c>
    </row>
    <row r="75" spans="1:11" ht="12.75">
      <c r="A75" s="59"/>
      <c r="B75" s="40"/>
      <c r="C75" s="6"/>
      <c r="D75" s="6"/>
      <c r="E75" s="6"/>
      <c r="F75" s="6"/>
      <c r="G75" s="61">
        <f t="shared" si="4"/>
        <v>0</v>
      </c>
      <c r="H75" s="23">
        <v>0</v>
      </c>
      <c r="I75" s="62">
        <v>0</v>
      </c>
      <c r="J75" s="23">
        <v>0</v>
      </c>
      <c r="K75" s="6" t="s">
        <v>72</v>
      </c>
    </row>
    <row r="76" spans="1:11" ht="89.25">
      <c r="A76" s="59"/>
      <c r="B76" s="40"/>
      <c r="C76" s="6"/>
      <c r="D76" s="6"/>
      <c r="E76" s="6"/>
      <c r="F76" s="6"/>
      <c r="G76" s="61">
        <f t="shared" si="4"/>
        <v>0</v>
      </c>
      <c r="H76" s="23">
        <v>0</v>
      </c>
      <c r="I76" s="62">
        <v>0</v>
      </c>
      <c r="J76" s="23">
        <v>0</v>
      </c>
      <c r="K76" s="6" t="s">
        <v>54</v>
      </c>
    </row>
    <row r="77" spans="1:11" ht="127.5">
      <c r="A77" s="59"/>
      <c r="B77" s="40"/>
      <c r="C77" s="6"/>
      <c r="D77" s="6"/>
      <c r="E77" s="6"/>
      <c r="F77" s="6"/>
      <c r="G77" s="61">
        <f t="shared" si="4"/>
        <v>0</v>
      </c>
      <c r="H77" s="23">
        <v>0</v>
      </c>
      <c r="I77" s="62">
        <v>0</v>
      </c>
      <c r="J77" s="23">
        <v>0</v>
      </c>
      <c r="K77" s="6" t="s">
        <v>57</v>
      </c>
    </row>
    <row r="78" spans="1:11" ht="12.75" customHeight="1">
      <c r="A78" s="59"/>
      <c r="B78" s="40"/>
      <c r="C78" s="6"/>
      <c r="D78" s="6"/>
      <c r="E78" s="6"/>
      <c r="F78" s="6" t="s">
        <v>73</v>
      </c>
      <c r="G78" s="42">
        <f t="shared" si="4"/>
        <v>72.56</v>
      </c>
      <c r="H78" s="42">
        <f>H79+H80+H81+H82</f>
        <v>27</v>
      </c>
      <c r="I78" s="42">
        <f>I79+I80+I81+I82</f>
        <v>18.56</v>
      </c>
      <c r="J78" s="42">
        <f>J79+J80+J81+J82</f>
        <v>27</v>
      </c>
      <c r="K78" s="6"/>
    </row>
    <row r="79" spans="1:11" ht="25.5">
      <c r="A79" s="59"/>
      <c r="B79" s="40"/>
      <c r="C79" s="6"/>
      <c r="D79" s="6"/>
      <c r="E79" s="6"/>
      <c r="F79" s="6"/>
      <c r="G79" s="43">
        <f t="shared" si="4"/>
        <v>72.56</v>
      </c>
      <c r="H79" s="23">
        <v>27</v>
      </c>
      <c r="I79" s="23">
        <v>18.56</v>
      </c>
      <c r="J79" s="23">
        <v>27</v>
      </c>
      <c r="K79" s="6" t="s">
        <v>23</v>
      </c>
    </row>
    <row r="80" spans="1:11" ht="25.5">
      <c r="A80" s="59"/>
      <c r="B80" s="40"/>
      <c r="C80" s="6"/>
      <c r="D80" s="6"/>
      <c r="E80" s="6"/>
      <c r="F80" s="6"/>
      <c r="G80" s="43">
        <f t="shared" si="4"/>
        <v>0</v>
      </c>
      <c r="H80" s="23">
        <v>0</v>
      </c>
      <c r="I80" s="62">
        <v>0</v>
      </c>
      <c r="J80" s="23">
        <v>0</v>
      </c>
      <c r="K80" s="6" t="s">
        <v>42</v>
      </c>
    </row>
    <row r="81" spans="1:11" ht="12.75">
      <c r="A81" s="59"/>
      <c r="B81" s="40"/>
      <c r="C81" s="6"/>
      <c r="D81" s="6"/>
      <c r="E81" s="6"/>
      <c r="F81" s="6"/>
      <c r="G81" s="43">
        <f t="shared" si="4"/>
        <v>0</v>
      </c>
      <c r="H81" s="23">
        <v>0</v>
      </c>
      <c r="I81" s="62">
        <v>0</v>
      </c>
      <c r="J81" s="23">
        <v>0</v>
      </c>
      <c r="K81" s="6" t="s">
        <v>72</v>
      </c>
    </row>
    <row r="82" spans="1:11" ht="89.25">
      <c r="A82" s="59"/>
      <c r="B82" s="40"/>
      <c r="C82" s="6"/>
      <c r="D82" s="6"/>
      <c r="E82" s="6"/>
      <c r="F82" s="6"/>
      <c r="G82" s="43">
        <f t="shared" si="4"/>
        <v>0</v>
      </c>
      <c r="H82" s="23">
        <f>H83</f>
        <v>0</v>
      </c>
      <c r="I82" s="62">
        <f>I83</f>
        <v>0</v>
      </c>
      <c r="J82" s="23">
        <f>J83</f>
        <v>0</v>
      </c>
      <c r="K82" s="6" t="s">
        <v>54</v>
      </c>
    </row>
    <row r="83" spans="1:11" ht="127.5">
      <c r="A83" s="59"/>
      <c r="B83" s="40"/>
      <c r="C83" s="6"/>
      <c r="D83" s="6"/>
      <c r="E83" s="6"/>
      <c r="F83" s="6"/>
      <c r="G83" s="43">
        <f t="shared" si="4"/>
        <v>0</v>
      </c>
      <c r="H83" s="23">
        <v>0</v>
      </c>
      <c r="I83" s="62">
        <v>0</v>
      </c>
      <c r="J83" s="23">
        <v>0</v>
      </c>
      <c r="K83" s="6" t="s">
        <v>57</v>
      </c>
    </row>
    <row r="84" spans="1:11" ht="25.5" customHeight="1">
      <c r="A84" s="63">
        <v>2.3</v>
      </c>
      <c r="B84" s="6" t="s">
        <v>74</v>
      </c>
      <c r="C84" s="64" t="s">
        <v>18</v>
      </c>
      <c r="D84" s="6" t="s">
        <v>75</v>
      </c>
      <c r="E84" s="6" t="s">
        <v>76</v>
      </c>
      <c r="F84" s="6" t="s">
        <v>77</v>
      </c>
      <c r="G84" s="16">
        <f t="shared" si="4"/>
        <v>93.84</v>
      </c>
      <c r="H84" s="16">
        <f>H85+H92</f>
        <v>12.62</v>
      </c>
      <c r="I84" s="16">
        <f>I85+I92</f>
        <v>40.61</v>
      </c>
      <c r="J84" s="16">
        <f>J85+J92</f>
        <v>40.61</v>
      </c>
      <c r="K84" s="17" t="s">
        <v>78</v>
      </c>
    </row>
    <row r="85" spans="1:11" ht="12.75">
      <c r="A85" s="63"/>
      <c r="B85" s="6"/>
      <c r="C85" s="64"/>
      <c r="D85" s="6"/>
      <c r="E85" s="6"/>
      <c r="F85" s="6"/>
      <c r="G85" s="42">
        <f>G86+G87+G89+G91</f>
        <v>69.6</v>
      </c>
      <c r="H85" s="42">
        <f>H86+H87+H89+H91</f>
        <v>12.62</v>
      </c>
      <c r="I85" s="42">
        <f>I86+I87+I89+I91</f>
        <v>28.490000000000002</v>
      </c>
      <c r="J85" s="42">
        <f>J86+J87+J89+J91</f>
        <v>28.490000000000002</v>
      </c>
      <c r="K85" s="17"/>
    </row>
    <row r="86" spans="1:11" ht="25.5">
      <c r="A86" s="63"/>
      <c r="B86" s="6"/>
      <c r="C86" s="64"/>
      <c r="D86" s="6"/>
      <c r="E86" s="6"/>
      <c r="F86" s="6"/>
      <c r="G86" s="43">
        <f>SUM(H86:J86)</f>
        <v>46.8</v>
      </c>
      <c r="H86" s="23">
        <f>11.62+1</f>
        <v>12.62</v>
      </c>
      <c r="I86" s="23">
        <v>17.09</v>
      </c>
      <c r="J86" s="23">
        <v>17.09</v>
      </c>
      <c r="K86" s="6" t="s">
        <v>23</v>
      </c>
    </row>
    <row r="87" spans="1:11" ht="25.5">
      <c r="A87" s="63"/>
      <c r="B87" s="6"/>
      <c r="C87" s="64"/>
      <c r="D87" s="6"/>
      <c r="E87" s="6"/>
      <c r="F87" s="6"/>
      <c r="G87" s="43">
        <f>SUM(H87:J87)</f>
        <v>22.8</v>
      </c>
      <c r="H87" s="23">
        <v>0</v>
      </c>
      <c r="I87" s="23">
        <v>11.4</v>
      </c>
      <c r="J87" s="23">
        <v>11.4</v>
      </c>
      <c r="K87" s="6" t="s">
        <v>42</v>
      </c>
    </row>
    <row r="88" spans="1:11" ht="12.75">
      <c r="A88" s="63"/>
      <c r="B88" s="6"/>
      <c r="C88" s="64"/>
      <c r="D88" s="6"/>
      <c r="E88" s="6"/>
      <c r="F88" s="6"/>
      <c r="G88" s="43">
        <f>SUM(H88:J88)</f>
        <v>0</v>
      </c>
      <c r="H88" s="23">
        <v>0</v>
      </c>
      <c r="I88" s="62">
        <v>0</v>
      </c>
      <c r="J88" s="23">
        <v>0</v>
      </c>
      <c r="K88" s="6" t="s">
        <v>72</v>
      </c>
    </row>
    <row r="89" spans="1:11" ht="12.75" customHeight="1">
      <c r="A89" s="63"/>
      <c r="B89" s="6"/>
      <c r="C89" s="64"/>
      <c r="D89" s="6"/>
      <c r="E89" s="6"/>
      <c r="F89" s="6"/>
      <c r="G89" s="43">
        <f>SUM(H89:J89)</f>
        <v>0</v>
      </c>
      <c r="H89" s="23">
        <f>H90</f>
        <v>0</v>
      </c>
      <c r="I89" s="62">
        <f>I90</f>
        <v>0</v>
      </c>
      <c r="J89" s="23">
        <f>J90</f>
        <v>0</v>
      </c>
      <c r="K89" s="6" t="s">
        <v>54</v>
      </c>
    </row>
    <row r="90" spans="1:11" ht="12.75">
      <c r="A90" s="63"/>
      <c r="B90" s="6"/>
      <c r="C90" s="64"/>
      <c r="D90" s="6"/>
      <c r="E90" s="6"/>
      <c r="F90" s="6"/>
      <c r="G90" s="43"/>
      <c r="H90" s="23"/>
      <c r="I90" s="62"/>
      <c r="J90" s="23"/>
      <c r="K90" s="6"/>
    </row>
    <row r="91" spans="1:11" ht="127.5">
      <c r="A91" s="63"/>
      <c r="B91" s="6"/>
      <c r="C91" s="64"/>
      <c r="D91" s="6"/>
      <c r="E91" s="6"/>
      <c r="F91" s="6"/>
      <c r="G91" s="43">
        <f>SUM(H91:J91)</f>
        <v>0</v>
      </c>
      <c r="H91" s="23">
        <v>0</v>
      </c>
      <c r="I91" s="62">
        <v>0</v>
      </c>
      <c r="J91" s="23">
        <v>0</v>
      </c>
      <c r="K91" s="6" t="s">
        <v>57</v>
      </c>
    </row>
    <row r="92" spans="1:11" ht="12.75" customHeight="1">
      <c r="A92" s="63"/>
      <c r="B92" s="6"/>
      <c r="C92" s="64"/>
      <c r="D92" s="6"/>
      <c r="E92" s="6"/>
      <c r="F92" s="57" t="s">
        <v>79</v>
      </c>
      <c r="G92" s="65">
        <f>G93+G94+G96+G98</f>
        <v>24.24</v>
      </c>
      <c r="H92" s="65">
        <f>H93+H94+H96+H98</f>
        <v>0</v>
      </c>
      <c r="I92" s="65">
        <f>I93+I94+I96+I98</f>
        <v>12.12</v>
      </c>
      <c r="J92" s="65">
        <f>J93+J94+J96+J98</f>
        <v>12.12</v>
      </c>
      <c r="K92" s="37"/>
    </row>
    <row r="93" spans="1:11" ht="25.5">
      <c r="A93" s="63"/>
      <c r="B93" s="6"/>
      <c r="C93" s="64"/>
      <c r="D93" s="6"/>
      <c r="E93" s="6"/>
      <c r="F93" s="57"/>
      <c r="G93" s="43">
        <f>SUM(H93:J93)</f>
        <v>3</v>
      </c>
      <c r="H93" s="23">
        <v>0</v>
      </c>
      <c r="I93" s="23">
        <v>1.5</v>
      </c>
      <c r="J93" s="23">
        <v>1.5</v>
      </c>
      <c r="K93" s="6" t="s">
        <v>23</v>
      </c>
    </row>
    <row r="94" spans="1:11" ht="25.5">
      <c r="A94" s="63"/>
      <c r="B94" s="6"/>
      <c r="C94" s="64"/>
      <c r="D94" s="6"/>
      <c r="E94" s="6"/>
      <c r="F94" s="57"/>
      <c r="G94" s="43">
        <f>SUM(H94:J94)</f>
        <v>21.24</v>
      </c>
      <c r="H94" s="23">
        <v>0</v>
      </c>
      <c r="I94" s="23">
        <v>10.62</v>
      </c>
      <c r="J94" s="23">
        <v>10.62</v>
      </c>
      <c r="K94" s="6" t="s">
        <v>42</v>
      </c>
    </row>
    <row r="95" spans="1:11" ht="12.75">
      <c r="A95" s="63"/>
      <c r="B95" s="6"/>
      <c r="C95" s="64"/>
      <c r="D95" s="6"/>
      <c r="E95" s="6"/>
      <c r="F95" s="57"/>
      <c r="G95" s="66">
        <f>SUM(H95:J95)</f>
        <v>0</v>
      </c>
      <c r="H95" s="29">
        <v>0</v>
      </c>
      <c r="I95" s="67">
        <v>0</v>
      </c>
      <c r="J95" s="29">
        <v>0</v>
      </c>
      <c r="K95" s="6" t="s">
        <v>72</v>
      </c>
    </row>
    <row r="96" spans="1:11" ht="12.75" customHeight="1">
      <c r="A96" s="63"/>
      <c r="B96" s="6"/>
      <c r="C96" s="64"/>
      <c r="D96" s="6"/>
      <c r="E96" s="6"/>
      <c r="F96" s="57"/>
      <c r="G96" s="43">
        <f>SUM(H96:J96)</f>
        <v>0</v>
      </c>
      <c r="H96" s="23">
        <f>H97</f>
        <v>0</v>
      </c>
      <c r="I96" s="62">
        <f>I97</f>
        <v>0</v>
      </c>
      <c r="J96" s="23">
        <f>J97</f>
        <v>0</v>
      </c>
      <c r="K96" s="38" t="s">
        <v>54</v>
      </c>
    </row>
    <row r="97" spans="1:11" ht="12.75">
      <c r="A97" s="63"/>
      <c r="B97" s="6"/>
      <c r="C97" s="64"/>
      <c r="D97" s="6"/>
      <c r="E97" s="6"/>
      <c r="F97" s="57"/>
      <c r="G97" s="43"/>
      <c r="H97" s="23"/>
      <c r="I97" s="62"/>
      <c r="J97" s="23"/>
      <c r="K97" s="38"/>
    </row>
    <row r="98" spans="1:11" ht="127.5">
      <c r="A98" s="63"/>
      <c r="B98" s="6"/>
      <c r="C98" s="64"/>
      <c r="D98" s="6"/>
      <c r="E98" s="6"/>
      <c r="F98" s="57"/>
      <c r="G98" s="68">
        <f>SUM(H98:J98)</f>
        <v>0</v>
      </c>
      <c r="H98" s="69">
        <v>0</v>
      </c>
      <c r="I98" s="70">
        <v>0</v>
      </c>
      <c r="J98" s="69">
        <v>0</v>
      </c>
      <c r="K98" s="14" t="s">
        <v>57</v>
      </c>
    </row>
    <row r="99" spans="1:11" ht="12.75">
      <c r="A99" s="9" t="s">
        <v>80</v>
      </c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25.5" customHeight="1">
      <c r="A100" s="71"/>
      <c r="B100" s="6" t="s">
        <v>81</v>
      </c>
      <c r="C100" s="64" t="s">
        <v>18</v>
      </c>
      <c r="D100" s="6" t="s">
        <v>82</v>
      </c>
      <c r="E100" s="6" t="s">
        <v>83</v>
      </c>
      <c r="F100" s="6" t="s">
        <v>84</v>
      </c>
      <c r="G100" s="72">
        <f>G101+G102+G103</f>
        <v>302.22200000000004</v>
      </c>
      <c r="H100" s="72">
        <f>H101+H102+H103</f>
        <v>100.17999999999999</v>
      </c>
      <c r="I100" s="72">
        <f>I101+I102+I103</f>
        <v>115.092</v>
      </c>
      <c r="J100" s="72">
        <f>J101+J102+J103</f>
        <v>86.95</v>
      </c>
      <c r="K100" s="73" t="s">
        <v>85</v>
      </c>
    </row>
    <row r="101" spans="1:11" ht="25.5">
      <c r="A101" s="74"/>
      <c r="B101" s="6"/>
      <c r="C101" s="64"/>
      <c r="D101" s="6"/>
      <c r="E101" s="6"/>
      <c r="F101" s="6"/>
      <c r="G101" s="61">
        <f>SUM(H101:J101)</f>
        <v>81.49</v>
      </c>
      <c r="H101" s="23">
        <v>30.39</v>
      </c>
      <c r="I101" s="23">
        <v>41.46</v>
      </c>
      <c r="J101" s="23">
        <v>9.64</v>
      </c>
      <c r="K101" s="6" t="s">
        <v>86</v>
      </c>
    </row>
    <row r="102" spans="1:11" ht="89.25">
      <c r="A102" s="74">
        <v>3.1</v>
      </c>
      <c r="B102" s="6"/>
      <c r="C102" s="64"/>
      <c r="D102" s="6"/>
      <c r="E102" s="6"/>
      <c r="F102" s="6"/>
      <c r="G102" s="61">
        <f>SUM(H102:J102)</f>
        <v>220.50800000000004</v>
      </c>
      <c r="H102" s="23">
        <v>69.72</v>
      </c>
      <c r="I102" s="23">
        <v>73.558</v>
      </c>
      <c r="J102" s="23">
        <v>77.23</v>
      </c>
      <c r="K102" s="6" t="s">
        <v>54</v>
      </c>
    </row>
    <row r="103" spans="1:11" ht="114.75">
      <c r="A103" s="75"/>
      <c r="B103" s="6"/>
      <c r="C103" s="64"/>
      <c r="D103" s="6"/>
      <c r="E103" s="6"/>
      <c r="F103" s="6"/>
      <c r="G103" s="61">
        <f>SUM(H103:J103)</f>
        <v>0.22400000000000006</v>
      </c>
      <c r="H103" s="23">
        <v>0.07</v>
      </c>
      <c r="I103" s="62">
        <v>0.074</v>
      </c>
      <c r="J103" s="23">
        <v>0.08</v>
      </c>
      <c r="K103" s="6" t="s">
        <v>87</v>
      </c>
    </row>
    <row r="104" spans="1:11" ht="12.75">
      <c r="A104" s="9" t="s">
        <v>88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25.5" customHeight="1">
      <c r="A105" s="74"/>
      <c r="B105" s="6" t="s">
        <v>89</v>
      </c>
      <c r="C105" s="41" t="s">
        <v>18</v>
      </c>
      <c r="D105" s="6"/>
      <c r="E105" s="6"/>
      <c r="F105" s="57" t="s">
        <v>90</v>
      </c>
      <c r="G105" s="76">
        <f>G106</f>
        <v>110</v>
      </c>
      <c r="H105" s="77">
        <f>H106</f>
        <v>40</v>
      </c>
      <c r="I105" s="77">
        <f>I106</f>
        <v>30</v>
      </c>
      <c r="J105" s="76">
        <f>J106</f>
        <v>40</v>
      </c>
      <c r="K105" s="73" t="s">
        <v>91</v>
      </c>
    </row>
    <row r="106" spans="1:11" ht="25.5">
      <c r="A106" s="78">
        <v>4.1</v>
      </c>
      <c r="B106" s="6"/>
      <c r="C106" s="41"/>
      <c r="D106" s="6"/>
      <c r="E106" s="6"/>
      <c r="F106" s="57"/>
      <c r="G106" s="23">
        <f>SUM(H106:J106)</f>
        <v>110</v>
      </c>
      <c r="H106" s="23">
        <v>40</v>
      </c>
      <c r="I106" s="23">
        <v>30</v>
      </c>
      <c r="J106" s="23">
        <v>40</v>
      </c>
      <c r="K106" s="14" t="s">
        <v>23</v>
      </c>
    </row>
    <row r="107" spans="1:11" ht="12.75">
      <c r="A107" s="9" t="s">
        <v>92</v>
      </c>
      <c r="B107" s="9"/>
      <c r="C107" s="9"/>
      <c r="D107" s="9"/>
      <c r="E107" s="9"/>
      <c r="F107" s="9"/>
      <c r="G107" s="43">
        <f>SUM(G108:G111)</f>
        <v>46539.81</v>
      </c>
      <c r="H107" s="43">
        <f>SUM(H108:H111)</f>
        <v>15614.59</v>
      </c>
      <c r="I107" s="43">
        <f>SUM(I108:I111)</f>
        <v>14943.12</v>
      </c>
      <c r="J107" s="43">
        <f>SUM(J108:J111)</f>
        <v>15982.099999999999</v>
      </c>
      <c r="K107" s="6"/>
    </row>
    <row r="108" spans="1:11" ht="25.5">
      <c r="A108" s="74"/>
      <c r="B108" s="79" t="s">
        <v>93</v>
      </c>
      <c r="C108" s="80"/>
      <c r="D108" s="54"/>
      <c r="E108" s="54"/>
      <c r="F108" s="6"/>
      <c r="G108" s="43">
        <f>SUM(H108:J108)</f>
        <v>3298.16</v>
      </c>
      <c r="H108" s="43">
        <f>H16+H21+H59+H73+H79+H86+H93+H101+H106</f>
        <v>1250.1599999999999</v>
      </c>
      <c r="I108" s="43">
        <f>I16+I21+I59+I73+I79+I86+I93+I101+I106</f>
        <v>1024</v>
      </c>
      <c r="J108" s="43">
        <f>J16+J21+J59+J73+J79+J86+J93+J101+J106</f>
        <v>1024</v>
      </c>
      <c r="K108" s="6" t="s">
        <v>23</v>
      </c>
    </row>
    <row r="109" spans="1:11" ht="25.5">
      <c r="A109" s="74"/>
      <c r="B109" s="81"/>
      <c r="C109" s="54"/>
      <c r="D109" s="54"/>
      <c r="E109" s="54"/>
      <c r="F109" s="6"/>
      <c r="G109" s="43">
        <f>SUM(H109:J109)</f>
        <v>21598.9</v>
      </c>
      <c r="H109" s="43">
        <f>H18+H23+H40+H76+H82+H89+H96+H102</f>
        <v>6827.900000000001</v>
      </c>
      <c r="I109" s="43">
        <f>I18+I23+I40+I76+I82+I89+I96+I102</f>
        <v>7204.2</v>
      </c>
      <c r="J109" s="43">
        <f>J18+J23+J40+J76+J82+J89+J96+J102</f>
        <v>7566.799999999999</v>
      </c>
      <c r="K109" s="6" t="s">
        <v>94</v>
      </c>
    </row>
    <row r="110" spans="1:11" ht="76.5">
      <c r="A110" s="74"/>
      <c r="B110" s="81"/>
      <c r="C110" s="54"/>
      <c r="D110" s="8"/>
      <c r="E110" s="8"/>
      <c r="F110" s="6"/>
      <c r="G110" s="82">
        <f>SUM(H110:J110)</f>
        <v>2609.7980000000002</v>
      </c>
      <c r="H110" s="43">
        <f>H19+H24+H50+H77+H83+H91+H98+H103</f>
        <v>824.84</v>
      </c>
      <c r="I110" s="43">
        <f>I19+I24+I50+I77+I83+I91+I98+I103</f>
        <v>870.438</v>
      </c>
      <c r="J110" s="43">
        <f>J19+J24+J50+J77+J83+J91+J98+J103</f>
        <v>914.5200000000001</v>
      </c>
      <c r="K110" s="6" t="s">
        <v>95</v>
      </c>
    </row>
    <row r="111" spans="1:11" ht="51">
      <c r="A111" s="75"/>
      <c r="B111" s="83"/>
      <c r="C111" s="54"/>
      <c r="D111" s="54"/>
      <c r="E111" s="54"/>
      <c r="F111" s="6"/>
      <c r="G111" s="43">
        <f>SUM(H111:J111)</f>
        <v>19032.951999999997</v>
      </c>
      <c r="H111" s="43">
        <f>H17+H22+H28+H74+H80+H87+H94</f>
        <v>6711.69</v>
      </c>
      <c r="I111" s="43">
        <f>I17+I22+I28+I74+I80+I87+I94</f>
        <v>5844.482</v>
      </c>
      <c r="J111" s="43">
        <f>J17+J22+J28+J74+J80+J87+J94</f>
        <v>6476.779999999999</v>
      </c>
      <c r="K111" s="6" t="s">
        <v>24</v>
      </c>
    </row>
  </sheetData>
  <sheetProtection selectLockedCells="1" selectUnlockedCells="1"/>
  <mergeCells count="78">
    <mergeCell ref="A7:K7"/>
    <mergeCell ref="A9:A11"/>
    <mergeCell ref="B9:B11"/>
    <mergeCell ref="C9:C11"/>
    <mergeCell ref="D9:D11"/>
    <mergeCell ref="E9:E11"/>
    <mergeCell ref="F9:F11"/>
    <mergeCell ref="G9:J9"/>
    <mergeCell ref="K9:K11"/>
    <mergeCell ref="G10:G11"/>
    <mergeCell ref="H10:J10"/>
    <mergeCell ref="A13:K13"/>
    <mergeCell ref="A15:A19"/>
    <mergeCell ref="B15:B19"/>
    <mergeCell ref="C15:C19"/>
    <mergeCell ref="D15:D19"/>
    <mergeCell ref="E15:E19"/>
    <mergeCell ref="F15:F19"/>
    <mergeCell ref="A20:A24"/>
    <mergeCell ref="B20:B24"/>
    <mergeCell ref="C20:C24"/>
    <mergeCell ref="D20:D24"/>
    <mergeCell ref="E20:E24"/>
    <mergeCell ref="F20:F24"/>
    <mergeCell ref="A25:K25"/>
    <mergeCell ref="A26:B26"/>
    <mergeCell ref="C26:C83"/>
    <mergeCell ref="A28:A70"/>
    <mergeCell ref="B28:B58"/>
    <mergeCell ref="D28:D38"/>
    <mergeCell ref="E28:E38"/>
    <mergeCell ref="K28:K39"/>
    <mergeCell ref="D40:D48"/>
    <mergeCell ref="E40:E48"/>
    <mergeCell ref="K40:K48"/>
    <mergeCell ref="D50:D58"/>
    <mergeCell ref="E50:E58"/>
    <mergeCell ref="K50:K58"/>
    <mergeCell ref="B59:B69"/>
    <mergeCell ref="D59:D69"/>
    <mergeCell ref="E59:E69"/>
    <mergeCell ref="K59:K70"/>
    <mergeCell ref="A71:A83"/>
    <mergeCell ref="B72:B83"/>
    <mergeCell ref="D72:D83"/>
    <mergeCell ref="E72:E83"/>
    <mergeCell ref="F72:F77"/>
    <mergeCell ref="F78:F83"/>
    <mergeCell ref="A84:A98"/>
    <mergeCell ref="B84:B98"/>
    <mergeCell ref="C84:C98"/>
    <mergeCell ref="D84:D98"/>
    <mergeCell ref="E84:E98"/>
    <mergeCell ref="F84:F91"/>
    <mergeCell ref="G89:G90"/>
    <mergeCell ref="H89:H90"/>
    <mergeCell ref="I89:I90"/>
    <mergeCell ref="J89:J90"/>
    <mergeCell ref="K89:K90"/>
    <mergeCell ref="F92:F98"/>
    <mergeCell ref="G96:G97"/>
    <mergeCell ref="H96:H97"/>
    <mergeCell ref="I96:I97"/>
    <mergeCell ref="J96:J97"/>
    <mergeCell ref="K96:K97"/>
    <mergeCell ref="A99:K99"/>
    <mergeCell ref="B100:B103"/>
    <mergeCell ref="C100:C103"/>
    <mergeCell ref="D100:D103"/>
    <mergeCell ref="E100:E103"/>
    <mergeCell ref="F100:F103"/>
    <mergeCell ref="A104:K104"/>
    <mergeCell ref="B105:B106"/>
    <mergeCell ref="C105:C106"/>
    <mergeCell ref="D105:D106"/>
    <mergeCell ref="E105:E106"/>
    <mergeCell ref="F105:F106"/>
    <mergeCell ref="A107:F10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Любовь</cp:lastModifiedBy>
  <dcterms:created xsi:type="dcterms:W3CDTF">2013-05-12T21:24:46Z</dcterms:created>
  <dcterms:modified xsi:type="dcterms:W3CDTF">2013-05-12T21:26:06Z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