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190" activeTab="0"/>
  </bookViews>
  <sheets>
    <sheet name="2015 " sheetId="1" r:id="rId1"/>
  </sheets>
  <definedNames>
    <definedName name="_xlnm.Print_Titles" localSheetId="0">'2015 '!$9:$9</definedName>
    <definedName name="_xlnm.Print_Area" localSheetId="0">'2015 '!$A$1:$G$71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м/бюджет-48200,00 ф/бюджет-371000,00
к/бюджет110800,00</t>
        </r>
      </text>
    </comment>
  </commentList>
</comments>
</file>

<file path=xl/sharedStrings.xml><?xml version="1.0" encoding="utf-8"?>
<sst xmlns="http://schemas.openxmlformats.org/spreadsheetml/2006/main" count="67" uniqueCount="67">
  <si>
    <t>прочие затраты на общехозяйственные нужды</t>
  </si>
  <si>
    <t>Затраты на содержание имущества</t>
  </si>
  <si>
    <t xml:space="preserve">  в том числе:</t>
  </si>
  <si>
    <t xml:space="preserve">     в том числе:</t>
  </si>
  <si>
    <t xml:space="preserve">             из них:</t>
  </si>
  <si>
    <t xml:space="preserve">     техническое обслуживание и текущий ремонт объектов  особо ценного движимого имущества</t>
  </si>
  <si>
    <t xml:space="preserve">приобретение услуг связи </t>
  </si>
  <si>
    <t xml:space="preserve">    в том числе</t>
  </si>
  <si>
    <t>Код экономи-ческой классифи-кации КОСГУ</t>
  </si>
  <si>
    <t xml:space="preserve">коммунальные услуги (за исключением затрат, отнесенных к затратам на содержание имущества) </t>
  </si>
  <si>
    <t>прочие расходы</t>
  </si>
  <si>
    <t xml:space="preserve">         теплоснабжение (50%)</t>
  </si>
  <si>
    <t xml:space="preserve">         электроснабжение (90%)</t>
  </si>
  <si>
    <t xml:space="preserve">   потребление электрической энергии (10%)</t>
  </si>
  <si>
    <t xml:space="preserve">   потребление тепловой энергии (50%)</t>
  </si>
  <si>
    <t>оплата труда и  начисления на вылаты по оплате труда   персонала, принимающего непосредственное  участие в оказании  муниципальной услуги</t>
  </si>
  <si>
    <t xml:space="preserve">материальные запасы, потребляемые в процессе оказания муниципальной услуги </t>
  </si>
  <si>
    <t>Нормативные затраты на общехозяйственные нужды на единицу муниципальной услуги</t>
  </si>
  <si>
    <t>оплата труда и начисления на выплаты по оплате труда административно-управленческого, административно-хозяйственного, вспомогательного и иного персонала, не принимающего непосредственное участие в оказании муниципальной услуги (работы)</t>
  </si>
  <si>
    <t>Объем муниципальной услуги  (ед.)</t>
  </si>
  <si>
    <t>Сумма финансового обеспечения выполнения муниципального задания (стр. 7 + стр. 8)</t>
  </si>
  <si>
    <t>х</t>
  </si>
  <si>
    <t>Нормативные затраты на оказание муниципальной  услуги (стр. 3 / стр. 4)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</si>
  <si>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 категорий граждан, оказавшихся в трудной жизненной ситуации, в форме социального обслуживания на дому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</si>
  <si>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 категорий граждан, оказавшихся в трудной жизненной ситуации, в форме срочного социального обслуживания</t>
  </si>
  <si>
    <t xml:space="preserve"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детей инвалидов; семьи, оказавшиеся в трудной жизненной ситуации, имеющие в своем составе детей инвалидов, детей с ограниченным умственными и физическими возможностями, а также нетрудоспособных или длительно болеющих членов семьи, отдельных  категорий граждан, оказавшихся в трудной жизненной ситуации, в форме социально-реабилитационных услуг </t>
  </si>
  <si>
    <t>прочие услуги: в том числе</t>
  </si>
  <si>
    <t>Подписка на периодические издания</t>
  </si>
  <si>
    <t>сопровождение программы 1С-7</t>
  </si>
  <si>
    <t>Сопровождение Консультант +</t>
  </si>
  <si>
    <t>Предрейсовый осмотр водителей</t>
  </si>
  <si>
    <t>Обучение на курсах повыш квалиф</t>
  </si>
  <si>
    <t>Аттестация рабочих мест</t>
  </si>
  <si>
    <t>Медицинский осмотр работников</t>
  </si>
  <si>
    <t>Автострахование</t>
  </si>
  <si>
    <t>Автостоянка</t>
  </si>
  <si>
    <t>Директор МБУ "КЦСОН"</t>
  </si>
  <si>
    <t>Ю.Н.Козлюк</t>
  </si>
  <si>
    <t>Финансовое обеспечение</t>
  </si>
  <si>
    <t xml:space="preserve">руб.  Таблица № 1 </t>
  </si>
  <si>
    <t>Расчет объема нормативных затрат на оказание Муниципальных услуг и нормативных затрат на содержание имущества Муниципального бюджетного учреждения "Комплексный центр социального обслуживания населения"  на 2015 год</t>
  </si>
  <si>
    <t xml:space="preserve">         водоотведение</t>
  </si>
  <si>
    <t xml:space="preserve">         водоснабжение</t>
  </si>
  <si>
    <t>Проживание (подотчет)</t>
  </si>
  <si>
    <t>Охрана зданий</t>
  </si>
  <si>
    <t>Сертум Про</t>
  </si>
  <si>
    <t>транспортные услуги</t>
  </si>
  <si>
    <t>увеличение стоимости материальных запасов: в том числе</t>
  </si>
  <si>
    <t>мягкий инвентарь</t>
  </si>
  <si>
    <t>Горючесмазочные материалы</t>
  </si>
  <si>
    <t xml:space="preserve">Нормативные затраты, непосредственно связанные с оказанием муниципальной услуги </t>
  </si>
  <si>
    <t>Итого нормативных затрат на оказание муниципальной услуги (стр. 1 +  стр. 2)</t>
  </si>
  <si>
    <t>Нормативные затраты, непосредственно связанные с оказанием  единицы муниципальной услуги (стр. 1 / стр. 4)</t>
  </si>
  <si>
    <t>Нормативные затраты на общехозяйственные нужды при оказании единицы муниципальной услуги (стр. 2 / стр. 4)</t>
  </si>
  <si>
    <t>СОГЛАСОВАНО:</t>
  </si>
  <si>
    <t>Начальник отдела экономики</t>
  </si>
  <si>
    <t>Администрации города Шарыпово</t>
  </si>
  <si>
    <t>___________________  Е.В.Рачеева</t>
  </si>
  <si>
    <t xml:space="preserve">Приложение     № 1                                                                                  </t>
  </si>
  <si>
    <t>пособие по уходу за ребенком до 3х лет</t>
  </si>
  <si>
    <t>Горючесмазочные материалы                                                              Лето</t>
  </si>
  <si>
    <t xml:space="preserve">     техническое обслуживание и текущий ремонт объектов  особо ценного движимого имущества                                          ( Лето)</t>
  </si>
  <si>
    <t>прочие затраты на общехозяйственные нужды                                (Лето)</t>
  </si>
  <si>
    <t>Экономист Батанина Валентина Петровна 8(39153) 28268</t>
  </si>
  <si>
    <t xml:space="preserve">     техническое обслуживание и текущий ремонт объектов  особо ценного движимого имущества  по программе ДЦП "Доступная среда"                                 </t>
  </si>
  <si>
    <t>«21 » декабря  2015 г.</t>
  </si>
  <si>
    <t xml:space="preserve">                                 приказу  от22.12. 2015         №101 -у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</si>
</sst>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wrapText="1"/>
    </xf>
    <xf numFmtId="2" fontId="4" fillId="0" borderId="0" xfId="0" applyNumberFormat="1" applyFont="1" applyFill="1" applyAlignment="1">
      <alignment/>
    </xf>
    <xf numFmtId="4" fontId="6" fillId="0" borderId="15" xfId="0" applyNumberFormat="1" applyFont="1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wrapText="1"/>
    </xf>
    <xf numFmtId="4" fontId="6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4" fontId="5" fillId="0" borderId="0" xfId="0" applyNumberFormat="1" applyFont="1" applyFill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4" fontId="7" fillId="0" borderId="14" xfId="58" applyNumberFormat="1" applyFont="1" applyFill="1" applyBorder="1" applyAlignment="1">
      <alignment horizontal="center" vertical="center"/>
    </xf>
    <xf numFmtId="4" fontId="7" fillId="0" borderId="15" xfId="58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" fontId="8" fillId="0" borderId="2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9" fillId="0" borderId="14" xfId="58" applyNumberFormat="1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/>
    </xf>
    <xf numFmtId="4" fontId="7" fillId="34" borderId="22" xfId="58" applyNumberFormat="1" applyFont="1" applyFill="1" applyBorder="1" applyAlignment="1">
      <alignment horizontal="center" vertical="center"/>
    </xf>
    <xf numFmtId="4" fontId="7" fillId="33" borderId="15" xfId="58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4" fontId="5" fillId="0" borderId="0" xfId="0" applyNumberFormat="1" applyFont="1" applyFill="1" applyAlignment="1">
      <alignment horizontal="center" vertical="top" wrapText="1"/>
    </xf>
    <xf numFmtId="16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12.75"/>
  <cols>
    <col min="1" max="1" width="3.375" style="1" customWidth="1"/>
    <col min="2" max="2" width="57.00390625" style="1" customWidth="1"/>
    <col min="3" max="3" width="8.125" style="2" customWidth="1"/>
    <col min="4" max="4" width="27.875" style="7" customWidth="1"/>
    <col min="5" max="5" width="27.00390625" style="7" customWidth="1"/>
    <col min="6" max="6" width="39.375" style="7" customWidth="1"/>
    <col min="7" max="7" width="14.875" style="7" customWidth="1"/>
    <col min="8" max="8" width="20.25390625" style="1" customWidth="1"/>
    <col min="9" max="16384" width="9.125" style="1" customWidth="1"/>
  </cols>
  <sheetData>
    <row r="1" spans="5:9" ht="17.25" customHeight="1">
      <c r="E1" s="52"/>
      <c r="F1" s="79" t="s">
        <v>58</v>
      </c>
      <c r="G1" s="79"/>
      <c r="H1" s="3"/>
      <c r="I1" s="4"/>
    </row>
    <row r="2" spans="5:9" ht="17.25" customHeight="1">
      <c r="E2" s="52"/>
      <c r="F2" s="76" t="s">
        <v>66</v>
      </c>
      <c r="G2" s="76"/>
      <c r="H2" s="3"/>
      <c r="I2" s="4"/>
    </row>
    <row r="3" spans="2:9" ht="12.75" customHeight="1">
      <c r="B3" s="80" t="s">
        <v>40</v>
      </c>
      <c r="C3" s="80"/>
      <c r="D3" s="80"/>
      <c r="E3" s="80"/>
      <c r="F3" s="80"/>
      <c r="G3" s="80"/>
      <c r="H3" s="5"/>
      <c r="I3" s="6"/>
    </row>
    <row r="4" spans="2:9" ht="12.75" customHeight="1">
      <c r="B4" s="80"/>
      <c r="C4" s="80"/>
      <c r="D4" s="80"/>
      <c r="E4" s="80"/>
      <c r="F4" s="80"/>
      <c r="G4" s="80"/>
      <c r="H4" s="5"/>
      <c r="I4" s="6"/>
    </row>
    <row r="5" spans="2:9" ht="12" customHeight="1">
      <c r="B5" s="80"/>
      <c r="C5" s="80"/>
      <c r="D5" s="80"/>
      <c r="E5" s="80"/>
      <c r="F5" s="80"/>
      <c r="G5" s="80"/>
      <c r="H5" s="5"/>
      <c r="I5" s="6"/>
    </row>
    <row r="6" spans="2:9" ht="14.25" customHeight="1">
      <c r="B6" s="80"/>
      <c r="C6" s="80"/>
      <c r="D6" s="80"/>
      <c r="E6" s="80"/>
      <c r="F6" s="80"/>
      <c r="G6" s="80"/>
      <c r="H6" s="5"/>
      <c r="I6" s="5"/>
    </row>
    <row r="7" spans="2:9" ht="0.75" customHeight="1">
      <c r="B7" s="80"/>
      <c r="C7" s="80"/>
      <c r="D7" s="80"/>
      <c r="E7" s="80"/>
      <c r="F7" s="80"/>
      <c r="G7" s="80"/>
      <c r="H7" s="5"/>
      <c r="I7" s="5"/>
    </row>
    <row r="8" ht="13.5" thickBot="1">
      <c r="G8" s="7" t="s">
        <v>39</v>
      </c>
    </row>
    <row r="9" spans="1:7" ht="148.5" customHeight="1">
      <c r="A9" s="8"/>
      <c r="B9" s="9"/>
      <c r="C9" s="10" t="s">
        <v>8</v>
      </c>
      <c r="D9" s="11" t="s">
        <v>23</v>
      </c>
      <c r="E9" s="11" t="s">
        <v>24</v>
      </c>
      <c r="F9" s="11" t="s">
        <v>25</v>
      </c>
      <c r="G9" s="60" t="s">
        <v>38</v>
      </c>
    </row>
    <row r="10" spans="1:7" ht="31.5">
      <c r="A10" s="12">
        <v>1</v>
      </c>
      <c r="B10" s="40" t="s">
        <v>50</v>
      </c>
      <c r="C10" s="41"/>
      <c r="D10" s="44">
        <f>(G10-G18)*58.7%</f>
        <v>14542201.284095822</v>
      </c>
      <c r="E10" s="44">
        <f>(G10-G18)*18.4%</f>
        <v>4558373.14527024</v>
      </c>
      <c r="F10" s="44">
        <f>(G10*22.9%-G18*22.9%)+G18</f>
        <v>5681842.66449394</v>
      </c>
      <c r="G10" s="43">
        <f>SUM(G12:G16)</f>
        <v>24782417.09386</v>
      </c>
    </row>
    <row r="11" spans="1:7" ht="12.75">
      <c r="A11" s="17"/>
      <c r="B11" s="18" t="s">
        <v>2</v>
      </c>
      <c r="C11" s="19"/>
      <c r="D11" s="20"/>
      <c r="E11" s="20"/>
      <c r="F11" s="20"/>
      <c r="G11" s="21"/>
    </row>
    <row r="12" spans="1:8" ht="22.5" customHeight="1">
      <c r="A12" s="77"/>
      <c r="B12" s="74" t="s">
        <v>15</v>
      </c>
      <c r="C12" s="14">
        <v>211</v>
      </c>
      <c r="D12" s="58">
        <f aca="true" t="shared" si="0" ref="D12:D19">G12*58.7%</f>
        <v>10771069.876410002</v>
      </c>
      <c r="E12" s="58">
        <f aca="true" t="shared" si="1" ref="E12:E19">G12*18.4%</f>
        <v>3376280.84712</v>
      </c>
      <c r="F12" s="58">
        <f aca="true" t="shared" si="2" ref="F12:F19">G12*22.9%</f>
        <v>4202001.70647</v>
      </c>
      <c r="G12" s="16">
        <v>18349352.43</v>
      </c>
      <c r="H12" s="7"/>
    </row>
    <row r="13" spans="1:7" ht="20.25" customHeight="1">
      <c r="A13" s="78"/>
      <c r="B13" s="75"/>
      <c r="C13" s="14">
        <v>213</v>
      </c>
      <c r="D13" s="58">
        <f t="shared" si="0"/>
        <v>3252863.1026758202</v>
      </c>
      <c r="E13" s="58">
        <f t="shared" si="1"/>
        <v>1019636.8158302399</v>
      </c>
      <c r="F13" s="58">
        <f t="shared" si="2"/>
        <v>1269004.5153539397</v>
      </c>
      <c r="G13" s="16">
        <f>G12*0.302</f>
        <v>5541504.433859999</v>
      </c>
    </row>
    <row r="14" spans="1:7" ht="26.25" customHeight="1">
      <c r="A14" s="17"/>
      <c r="B14" s="13" t="s">
        <v>16</v>
      </c>
      <c r="C14" s="14">
        <v>212</v>
      </c>
      <c r="D14" s="58">
        <f t="shared" si="0"/>
        <v>19840.735010000004</v>
      </c>
      <c r="E14" s="58">
        <f t="shared" si="1"/>
        <v>6219.24232</v>
      </c>
      <c r="F14" s="58">
        <f t="shared" si="2"/>
        <v>7740.25267</v>
      </c>
      <c r="G14" s="66">
        <v>33800.23</v>
      </c>
    </row>
    <row r="15" spans="1:7" ht="14.25" customHeight="1">
      <c r="A15" s="17"/>
      <c r="B15" s="13" t="s">
        <v>46</v>
      </c>
      <c r="C15" s="14">
        <v>222</v>
      </c>
      <c r="D15" s="58">
        <f t="shared" si="0"/>
        <v>183081.77800000002</v>
      </c>
      <c r="E15" s="58">
        <f t="shared" si="1"/>
        <v>57388.496</v>
      </c>
      <c r="F15" s="58">
        <f t="shared" si="2"/>
        <v>71423.726</v>
      </c>
      <c r="G15" s="66">
        <v>311894</v>
      </c>
    </row>
    <row r="16" spans="1:7" ht="14.25" customHeight="1">
      <c r="A16" s="17"/>
      <c r="B16" s="13" t="s">
        <v>47</v>
      </c>
      <c r="C16" s="14">
        <v>340</v>
      </c>
      <c r="D16" s="58">
        <f>(G16-G18)*58.7%</f>
        <v>315345.792</v>
      </c>
      <c r="E16" s="58">
        <f>(G16-G18)*18.4%</f>
        <v>98847.74399999999</v>
      </c>
      <c r="F16" s="58">
        <f>(G17+G19)*22.9%+G18</f>
        <v>131672.46399999998</v>
      </c>
      <c r="G16" s="70">
        <f>G17+G18+G19</f>
        <v>545866</v>
      </c>
    </row>
    <row r="17" spans="1:7" ht="14.25" customHeight="1">
      <c r="A17" s="17"/>
      <c r="B17" s="18" t="s">
        <v>49</v>
      </c>
      <c r="C17" s="19">
        <v>340</v>
      </c>
      <c r="D17" s="68">
        <f t="shared" si="0"/>
        <v>199580.00000000003</v>
      </c>
      <c r="E17" s="68">
        <f t="shared" si="1"/>
        <v>62560</v>
      </c>
      <c r="F17" s="68">
        <f t="shared" si="2"/>
        <v>77860</v>
      </c>
      <c r="G17" s="72">
        <v>340000</v>
      </c>
    </row>
    <row r="18" spans="1:7" ht="14.25" customHeight="1">
      <c r="A18" s="17"/>
      <c r="B18" s="18" t="s">
        <v>60</v>
      </c>
      <c r="C18" s="19">
        <v>340</v>
      </c>
      <c r="D18" s="68">
        <f>G18*0%</f>
        <v>0</v>
      </c>
      <c r="E18" s="68">
        <v>0</v>
      </c>
      <c r="F18" s="68">
        <f>G18*100%</f>
        <v>8650</v>
      </c>
      <c r="G18" s="72">
        <v>8650</v>
      </c>
    </row>
    <row r="19" spans="1:7" ht="14.25" customHeight="1">
      <c r="A19" s="17"/>
      <c r="B19" s="18" t="s">
        <v>48</v>
      </c>
      <c r="C19" s="19">
        <v>340</v>
      </c>
      <c r="D19" s="68">
        <f t="shared" si="0"/>
        <v>115765.79200000002</v>
      </c>
      <c r="E19" s="68">
        <f t="shared" si="1"/>
        <v>36287.744</v>
      </c>
      <c r="F19" s="68">
        <f t="shared" si="2"/>
        <v>45162.464</v>
      </c>
      <c r="G19" s="72">
        <v>197216</v>
      </c>
    </row>
    <row r="20" spans="1:9" ht="31.5">
      <c r="A20" s="12">
        <v>2</v>
      </c>
      <c r="B20" s="40" t="s">
        <v>17</v>
      </c>
      <c r="C20" s="41"/>
      <c r="D20" s="44">
        <f>(G20-G43-G44-G50)*58.7%</f>
        <v>6223635.9420816805</v>
      </c>
      <c r="E20" s="44">
        <f>(G20-G43-G44-G50)*18.4%</f>
        <v>1950850.1079097597</v>
      </c>
      <c r="F20" s="44">
        <f>(G20*22.9%-G43*22.9%-G44*22.9%-G50*22.9%)+G43+G44+G50</f>
        <v>2979700.1886485596</v>
      </c>
      <c r="G20" s="43">
        <f>G22+G28+G41+G42+G43+G44+G45+G46+G47+G48+G49+G50</f>
        <v>11154186.23864</v>
      </c>
      <c r="H20" s="23"/>
      <c r="I20" s="23"/>
    </row>
    <row r="21" spans="1:7" ht="12.75">
      <c r="A21" s="17"/>
      <c r="B21" s="18" t="s">
        <v>3</v>
      </c>
      <c r="C21" s="19"/>
      <c r="D21" s="24"/>
      <c r="E21" s="24"/>
      <c r="F21" s="24"/>
      <c r="G21" s="21"/>
    </row>
    <row r="22" spans="1:7" ht="25.5">
      <c r="A22" s="17"/>
      <c r="B22" s="13" t="s">
        <v>9</v>
      </c>
      <c r="C22" s="14">
        <v>223</v>
      </c>
      <c r="D22" s="15">
        <f>G22*58.7%</f>
        <v>223463.07529</v>
      </c>
      <c r="E22" s="15">
        <f>G22*18.4%</f>
        <v>70046.34728</v>
      </c>
      <c r="F22" s="15">
        <f>G22*22.9%</f>
        <v>87177.24742999999</v>
      </c>
      <c r="G22" s="16">
        <f>G24+G25+G26+G27</f>
        <v>380686.67</v>
      </c>
    </row>
    <row r="23" spans="1:7" ht="12.75">
      <c r="A23" s="17"/>
      <c r="B23" s="18" t="s">
        <v>4</v>
      </c>
      <c r="C23" s="19"/>
      <c r="D23" s="20"/>
      <c r="E23" s="20"/>
      <c r="F23" s="20"/>
      <c r="G23" s="21"/>
    </row>
    <row r="24" spans="1:7" ht="15" customHeight="1">
      <c r="A24" s="17"/>
      <c r="B24" s="18" t="s">
        <v>42</v>
      </c>
      <c r="C24" s="19">
        <v>223</v>
      </c>
      <c r="D24" s="20">
        <f aca="true" t="shared" si="3" ref="D24:D49">G24*58.7%</f>
        <v>26415.000000000004</v>
      </c>
      <c r="E24" s="20">
        <f aca="true" t="shared" si="4" ref="E24:E49">G24*18.4%</f>
        <v>8280</v>
      </c>
      <c r="F24" s="20">
        <f aca="true" t="shared" si="5" ref="F24:F49">G24*22.9%</f>
        <v>10305</v>
      </c>
      <c r="G24" s="21">
        <v>45000</v>
      </c>
    </row>
    <row r="25" spans="1:7" ht="12.75">
      <c r="A25" s="17"/>
      <c r="B25" s="18" t="s">
        <v>41</v>
      </c>
      <c r="C25" s="19">
        <v>223</v>
      </c>
      <c r="D25" s="20">
        <f t="shared" si="3"/>
        <v>20545.000000000004</v>
      </c>
      <c r="E25" s="20">
        <f t="shared" si="4"/>
        <v>6440</v>
      </c>
      <c r="F25" s="20">
        <f t="shared" si="5"/>
        <v>8014.999999999999</v>
      </c>
      <c r="G25" s="21">
        <v>35000</v>
      </c>
    </row>
    <row r="26" spans="1:7" ht="12.75">
      <c r="A26" s="17"/>
      <c r="B26" s="18" t="s">
        <v>11</v>
      </c>
      <c r="C26" s="19">
        <v>223</v>
      </c>
      <c r="D26" s="20">
        <f t="shared" si="3"/>
        <v>54994.07529000001</v>
      </c>
      <c r="E26" s="20">
        <f t="shared" si="4"/>
        <v>17238.347279999998</v>
      </c>
      <c r="F26" s="20">
        <f t="shared" si="5"/>
        <v>21454.24743</v>
      </c>
      <c r="G26" s="61">
        <v>93686.67</v>
      </c>
    </row>
    <row r="27" spans="1:7" ht="12.75">
      <c r="A27" s="17"/>
      <c r="B27" s="18" t="s">
        <v>12</v>
      </c>
      <c r="C27" s="19">
        <v>223</v>
      </c>
      <c r="D27" s="20">
        <f t="shared" si="3"/>
        <v>121509.00000000001</v>
      </c>
      <c r="E27" s="20">
        <f t="shared" si="4"/>
        <v>38088</v>
      </c>
      <c r="F27" s="20">
        <f t="shared" si="5"/>
        <v>47402.99999999999</v>
      </c>
      <c r="G27" s="61">
        <v>207000</v>
      </c>
    </row>
    <row r="28" spans="1:7" ht="12.75">
      <c r="A28" s="51"/>
      <c r="B28" s="13" t="s">
        <v>26</v>
      </c>
      <c r="C28" s="14">
        <v>226</v>
      </c>
      <c r="D28" s="15">
        <f t="shared" si="3"/>
        <v>407994.33239000005</v>
      </c>
      <c r="E28" s="15">
        <f t="shared" si="4"/>
        <v>127889.19447999999</v>
      </c>
      <c r="F28" s="15">
        <f t="shared" si="5"/>
        <v>159166.44312999997</v>
      </c>
      <c r="G28" s="16">
        <f>SUM(G29:G40)</f>
        <v>695049.97</v>
      </c>
    </row>
    <row r="29" spans="1:7" ht="12.75">
      <c r="A29" s="17"/>
      <c r="B29" s="62" t="s">
        <v>28</v>
      </c>
      <c r="C29" s="19">
        <v>226</v>
      </c>
      <c r="D29" s="20">
        <f t="shared" si="3"/>
        <v>22012.500000000004</v>
      </c>
      <c r="E29" s="20">
        <f t="shared" si="4"/>
        <v>6900</v>
      </c>
      <c r="F29" s="20">
        <f t="shared" si="5"/>
        <v>8587.5</v>
      </c>
      <c r="G29" s="56">
        <v>37500</v>
      </c>
    </row>
    <row r="30" spans="1:7" ht="12.75">
      <c r="A30" s="17"/>
      <c r="B30" s="62" t="s">
        <v>29</v>
      </c>
      <c r="C30" s="19">
        <v>226</v>
      </c>
      <c r="D30" s="20">
        <f t="shared" si="3"/>
        <v>58441.250400000004</v>
      </c>
      <c r="E30" s="20">
        <f t="shared" si="4"/>
        <v>18318.892799999998</v>
      </c>
      <c r="F30" s="20">
        <f t="shared" si="5"/>
        <v>22799.0568</v>
      </c>
      <c r="G30" s="73">
        <v>99559.2</v>
      </c>
    </row>
    <row r="31" spans="1:7" ht="14.25" customHeight="1">
      <c r="A31" s="17"/>
      <c r="B31" s="67" t="s">
        <v>27</v>
      </c>
      <c r="C31" s="19">
        <v>226</v>
      </c>
      <c r="D31" s="20">
        <f t="shared" si="3"/>
        <v>8805.000000000002</v>
      </c>
      <c r="E31" s="20">
        <f t="shared" si="4"/>
        <v>2760</v>
      </c>
      <c r="F31" s="68">
        <f t="shared" si="5"/>
        <v>3434.9999999999995</v>
      </c>
      <c r="G31" s="55">
        <v>15000</v>
      </c>
    </row>
    <row r="32" spans="1:7" ht="14.25" customHeight="1">
      <c r="A32" s="17"/>
      <c r="B32" s="67" t="s">
        <v>31</v>
      </c>
      <c r="C32" s="19">
        <v>226</v>
      </c>
      <c r="D32" s="20">
        <f t="shared" si="3"/>
        <v>62357.46199000001</v>
      </c>
      <c r="E32" s="20">
        <f t="shared" si="4"/>
        <v>19546.46168</v>
      </c>
      <c r="F32" s="68">
        <f t="shared" si="5"/>
        <v>24326.84633</v>
      </c>
      <c r="G32" s="69">
        <v>106230.77</v>
      </c>
    </row>
    <row r="33" spans="1:7" ht="12.75">
      <c r="A33" s="17"/>
      <c r="B33" s="62" t="s">
        <v>30</v>
      </c>
      <c r="C33" s="19">
        <v>226</v>
      </c>
      <c r="D33" s="20">
        <f t="shared" si="3"/>
        <v>16623.840000000004</v>
      </c>
      <c r="E33" s="20">
        <f t="shared" si="4"/>
        <v>5210.88</v>
      </c>
      <c r="F33" s="68">
        <f t="shared" si="5"/>
        <v>6485.28</v>
      </c>
      <c r="G33" s="56">
        <v>28320</v>
      </c>
    </row>
    <row r="34" spans="1:7" ht="12.75">
      <c r="A34" s="17"/>
      <c r="B34" s="62" t="s">
        <v>43</v>
      </c>
      <c r="C34" s="19">
        <v>226</v>
      </c>
      <c r="D34" s="20">
        <f t="shared" si="3"/>
        <v>7631.000000000001</v>
      </c>
      <c r="E34" s="20">
        <f t="shared" si="4"/>
        <v>2392</v>
      </c>
      <c r="F34" s="68">
        <f t="shared" si="5"/>
        <v>2976.9999999999995</v>
      </c>
      <c r="G34" s="56">
        <v>13000</v>
      </c>
    </row>
    <row r="35" spans="1:7" ht="12.75">
      <c r="A35" s="17"/>
      <c r="B35" s="62" t="s">
        <v>32</v>
      </c>
      <c r="C35" s="19">
        <v>226</v>
      </c>
      <c r="D35" s="20">
        <f t="shared" si="3"/>
        <v>22188.600000000002</v>
      </c>
      <c r="E35" s="20">
        <f t="shared" si="4"/>
        <v>6955.2</v>
      </c>
      <c r="F35" s="68">
        <f t="shared" si="5"/>
        <v>8656.199999999999</v>
      </c>
      <c r="G35" s="56">
        <f>36200+1600</f>
        <v>37800</v>
      </c>
    </row>
    <row r="36" spans="1:7" ht="12.75">
      <c r="A36" s="17"/>
      <c r="B36" s="62" t="s">
        <v>33</v>
      </c>
      <c r="C36" s="19">
        <v>226</v>
      </c>
      <c r="D36" s="20">
        <f t="shared" si="3"/>
        <v>143815.00000000003</v>
      </c>
      <c r="E36" s="20">
        <f t="shared" si="4"/>
        <v>45080</v>
      </c>
      <c r="F36" s="68">
        <f t="shared" si="5"/>
        <v>56104.99999999999</v>
      </c>
      <c r="G36" s="57">
        <v>245000</v>
      </c>
    </row>
    <row r="37" spans="1:7" ht="12.75">
      <c r="A37" s="17"/>
      <c r="B37" s="62" t="s">
        <v>34</v>
      </c>
      <c r="C37" s="19">
        <v>226</v>
      </c>
      <c r="D37" s="20">
        <f t="shared" si="3"/>
        <v>6457.000000000001</v>
      </c>
      <c r="E37" s="20">
        <f t="shared" si="4"/>
        <v>2024</v>
      </c>
      <c r="F37" s="68">
        <f t="shared" si="5"/>
        <v>2519</v>
      </c>
      <c r="G37" s="57">
        <v>11000</v>
      </c>
    </row>
    <row r="38" spans="1:7" ht="12.75">
      <c r="A38" s="17"/>
      <c r="B38" s="62" t="s">
        <v>44</v>
      </c>
      <c r="C38" s="19">
        <v>226</v>
      </c>
      <c r="D38" s="20">
        <f t="shared" si="3"/>
        <v>45997.32000000001</v>
      </c>
      <c r="E38" s="20">
        <f t="shared" si="4"/>
        <v>14418.24</v>
      </c>
      <c r="F38" s="68">
        <f t="shared" si="5"/>
        <v>17944.44</v>
      </c>
      <c r="G38" s="57">
        <v>78360</v>
      </c>
    </row>
    <row r="39" spans="1:7" ht="12.75">
      <c r="A39" s="17"/>
      <c r="B39" s="62" t="s">
        <v>45</v>
      </c>
      <c r="C39" s="19">
        <v>226</v>
      </c>
      <c r="D39" s="20">
        <f t="shared" si="3"/>
        <v>3111.1000000000004</v>
      </c>
      <c r="E39" s="20">
        <f t="shared" si="4"/>
        <v>975.1999999999999</v>
      </c>
      <c r="F39" s="68">
        <f t="shared" si="5"/>
        <v>1213.6999999999998</v>
      </c>
      <c r="G39" s="57">
        <v>5300</v>
      </c>
    </row>
    <row r="40" spans="1:7" ht="12.75">
      <c r="A40" s="17"/>
      <c r="B40" s="62" t="s">
        <v>35</v>
      </c>
      <c r="C40" s="19">
        <v>226</v>
      </c>
      <c r="D40" s="20">
        <f t="shared" si="3"/>
        <v>10554.260000000002</v>
      </c>
      <c r="E40" s="20">
        <f t="shared" si="4"/>
        <v>3308.32</v>
      </c>
      <c r="F40" s="68">
        <f t="shared" si="5"/>
        <v>4117.42</v>
      </c>
      <c r="G40" s="57">
        <v>17980</v>
      </c>
    </row>
    <row r="41" spans="1:7" ht="12.75">
      <c r="A41" s="17"/>
      <c r="B41" s="13" t="s">
        <v>10</v>
      </c>
      <c r="C41" s="14">
        <v>290</v>
      </c>
      <c r="D41" s="15">
        <f t="shared" si="3"/>
        <v>28176.316980000003</v>
      </c>
      <c r="E41" s="15">
        <f t="shared" si="4"/>
        <v>8832.09936</v>
      </c>
      <c r="F41" s="15">
        <f t="shared" si="5"/>
        <v>10992.12366</v>
      </c>
      <c r="G41" s="16">
        <v>48000.54</v>
      </c>
    </row>
    <row r="42" spans="1:7" ht="25.5">
      <c r="A42" s="17"/>
      <c r="B42" s="13" t="s">
        <v>5</v>
      </c>
      <c r="C42" s="14">
        <v>225</v>
      </c>
      <c r="D42" s="15">
        <f t="shared" si="3"/>
        <v>758252.7007500001</v>
      </c>
      <c r="E42" s="15">
        <f t="shared" si="4"/>
        <v>237680.574</v>
      </c>
      <c r="F42" s="15">
        <f t="shared" si="5"/>
        <v>295808.97524999996</v>
      </c>
      <c r="G42" s="66">
        <v>1291742.25</v>
      </c>
    </row>
    <row r="43" spans="1:7" ht="38.25">
      <c r="A43" s="17"/>
      <c r="B43" s="13" t="s">
        <v>61</v>
      </c>
      <c r="C43" s="14">
        <v>225</v>
      </c>
      <c r="D43" s="15">
        <f>G43*0%</f>
        <v>0</v>
      </c>
      <c r="E43" s="15">
        <f>G43*0%</f>
        <v>0</v>
      </c>
      <c r="F43" s="15">
        <f>G43*100%</f>
        <v>5000</v>
      </c>
      <c r="G43" s="71">
        <v>5000</v>
      </c>
    </row>
    <row r="44" spans="1:7" ht="38.25">
      <c r="A44" s="17"/>
      <c r="B44" s="13" t="s">
        <v>64</v>
      </c>
      <c r="C44" s="14">
        <v>225</v>
      </c>
      <c r="D44" s="15">
        <f>G44*0%</f>
        <v>0</v>
      </c>
      <c r="E44" s="15">
        <f>G44*0%</f>
        <v>0</v>
      </c>
      <c r="F44" s="15">
        <f>G44*100%</f>
        <v>530000</v>
      </c>
      <c r="G44" s="71">
        <v>530000</v>
      </c>
    </row>
    <row r="45" spans="1:7" ht="15.75" customHeight="1">
      <c r="A45" s="17"/>
      <c r="B45" s="13" t="s">
        <v>6</v>
      </c>
      <c r="C45" s="14">
        <v>221</v>
      </c>
      <c r="D45" s="15">
        <f t="shared" si="3"/>
        <v>52357.58240000001</v>
      </c>
      <c r="E45" s="15">
        <f t="shared" si="4"/>
        <v>16411.9168</v>
      </c>
      <c r="F45" s="15">
        <f t="shared" si="5"/>
        <v>20425.7008</v>
      </c>
      <c r="G45" s="16">
        <v>89195.2</v>
      </c>
    </row>
    <row r="46" spans="1:7" ht="15" customHeight="1">
      <c r="A46" s="17"/>
      <c r="B46" s="13" t="s">
        <v>59</v>
      </c>
      <c r="C46" s="14">
        <v>212</v>
      </c>
      <c r="D46" s="15">
        <f t="shared" si="3"/>
        <v>4930.800000000001</v>
      </c>
      <c r="E46" s="15">
        <f t="shared" si="4"/>
        <v>1545.6</v>
      </c>
      <c r="F46" s="15">
        <f t="shared" si="5"/>
        <v>1923.6</v>
      </c>
      <c r="G46" s="16">
        <v>8400</v>
      </c>
    </row>
    <row r="47" spans="1:7" ht="36.75" customHeight="1">
      <c r="A47" s="17"/>
      <c r="B47" s="74" t="s">
        <v>18</v>
      </c>
      <c r="C47" s="14">
        <v>211</v>
      </c>
      <c r="D47" s="15">
        <f t="shared" si="3"/>
        <v>3565864.3498400007</v>
      </c>
      <c r="E47" s="15">
        <f t="shared" si="4"/>
        <v>1117749.64288</v>
      </c>
      <c r="F47" s="15">
        <f t="shared" si="5"/>
        <v>1391112.3272799999</v>
      </c>
      <c r="G47" s="16">
        <v>6074726.32</v>
      </c>
    </row>
    <row r="48" spans="1:7" ht="30.75" customHeight="1">
      <c r="A48" s="17"/>
      <c r="B48" s="75"/>
      <c r="C48" s="14">
        <v>213</v>
      </c>
      <c r="D48" s="15">
        <f t="shared" si="3"/>
        <v>1053741.2446316802</v>
      </c>
      <c r="E48" s="15">
        <f t="shared" si="4"/>
        <v>330303.89950975997</v>
      </c>
      <c r="F48" s="15">
        <f t="shared" si="5"/>
        <v>411084.74449856</v>
      </c>
      <c r="G48" s="16">
        <f>G47*30.2%-39437.46</f>
        <v>1795129.88864</v>
      </c>
    </row>
    <row r="49" spans="1:7" ht="16.5" customHeight="1">
      <c r="A49" s="17"/>
      <c r="B49" s="13" t="s">
        <v>0</v>
      </c>
      <c r="C49" s="14">
        <v>340</v>
      </c>
      <c r="D49" s="15">
        <f t="shared" si="3"/>
        <v>128855.53980000001</v>
      </c>
      <c r="E49" s="15">
        <f t="shared" si="4"/>
        <v>40390.8336</v>
      </c>
      <c r="F49" s="15">
        <f t="shared" si="5"/>
        <v>50269.0266</v>
      </c>
      <c r="G49" s="16">
        <v>219515.4</v>
      </c>
    </row>
    <row r="50" spans="1:7" ht="23.25" customHeight="1">
      <c r="A50" s="17"/>
      <c r="B50" s="13" t="s">
        <v>62</v>
      </c>
      <c r="C50" s="14">
        <v>340</v>
      </c>
      <c r="D50" s="15">
        <f>G50*0%</f>
        <v>0</v>
      </c>
      <c r="E50" s="15">
        <f>G50*0%</f>
        <v>0</v>
      </c>
      <c r="F50" s="15">
        <f>G50*100%</f>
        <v>16740</v>
      </c>
      <c r="G50" s="71">
        <v>16740</v>
      </c>
    </row>
    <row r="51" spans="1:7" ht="32.25" customHeight="1">
      <c r="A51" s="12">
        <v>3</v>
      </c>
      <c r="B51" s="49" t="s">
        <v>51</v>
      </c>
      <c r="C51" s="50"/>
      <c r="D51" s="42">
        <f>D10+D20</f>
        <v>20765837.226177502</v>
      </c>
      <c r="E51" s="44">
        <f>E10+E20</f>
        <v>6509223.253179999</v>
      </c>
      <c r="F51" s="44">
        <f>F10+F20</f>
        <v>8661542.8531425</v>
      </c>
      <c r="G51" s="43">
        <f>G10+G20</f>
        <v>35936603.332499996</v>
      </c>
    </row>
    <row r="52" spans="1:8" ht="18.75" customHeight="1">
      <c r="A52" s="12">
        <v>4</v>
      </c>
      <c r="B52" s="13" t="s">
        <v>19</v>
      </c>
      <c r="C52" s="14"/>
      <c r="D52" s="63">
        <v>431</v>
      </c>
      <c r="E52" s="64">
        <v>3139</v>
      </c>
      <c r="F52" s="64">
        <v>766</v>
      </c>
      <c r="G52" s="25" t="s">
        <v>21</v>
      </c>
      <c r="H52" s="59">
        <f>D52+E52+F52</f>
        <v>4336</v>
      </c>
    </row>
    <row r="53" spans="1:7" ht="30" customHeight="1">
      <c r="A53" s="12">
        <v>5</v>
      </c>
      <c r="B53" s="13" t="s">
        <v>52</v>
      </c>
      <c r="C53" s="14"/>
      <c r="D53" s="22">
        <f>D10/D52</f>
        <v>33740.60622760052</v>
      </c>
      <c r="E53" s="15">
        <f>E10/E52</f>
        <v>1452.1736684518125</v>
      </c>
      <c r="F53" s="15">
        <f>F10/F52</f>
        <v>7417.549170357624</v>
      </c>
      <c r="G53" s="25"/>
    </row>
    <row r="54" spans="1:7" ht="28.5" customHeight="1">
      <c r="A54" s="12">
        <v>6</v>
      </c>
      <c r="B54" s="13" t="s">
        <v>53</v>
      </c>
      <c r="C54" s="14"/>
      <c r="D54" s="22">
        <f>D20/D52</f>
        <v>14439.990584876288</v>
      </c>
      <c r="E54" s="15">
        <f>E20/E52</f>
        <v>621.4877693245492</v>
      </c>
      <c r="F54" s="15">
        <f>F20/F52</f>
        <v>3889.948026956344</v>
      </c>
      <c r="G54" s="25"/>
    </row>
    <row r="55" spans="1:7" ht="27.75" customHeight="1">
      <c r="A55" s="12">
        <v>7</v>
      </c>
      <c r="B55" s="13" t="s">
        <v>22</v>
      </c>
      <c r="C55" s="14"/>
      <c r="D55" s="22">
        <f>D51/D52</f>
        <v>48180.596812476804</v>
      </c>
      <c r="E55" s="15">
        <f>E51/E52</f>
        <v>2073.6614377763617</v>
      </c>
      <c r="F55" s="15">
        <f>F51/F52</f>
        <v>11307.497197313969</v>
      </c>
      <c r="G55" s="26"/>
    </row>
    <row r="56" spans="1:7" ht="20.25" customHeight="1">
      <c r="A56" s="12">
        <v>8</v>
      </c>
      <c r="B56" s="40" t="s">
        <v>1</v>
      </c>
      <c r="C56" s="41"/>
      <c r="D56" s="44">
        <f>G56*58.7%</f>
        <v>68495.07529000001</v>
      </c>
      <c r="E56" s="44">
        <f>G56*18.4%</f>
        <v>21470.347279999998</v>
      </c>
      <c r="F56" s="44">
        <f>G56*22.9%</f>
        <v>26721.247429999996</v>
      </c>
      <c r="G56" s="43">
        <f>G58+G59</f>
        <v>116686.67</v>
      </c>
    </row>
    <row r="57" spans="1:7" ht="12.75">
      <c r="A57" s="17"/>
      <c r="B57" s="18" t="s">
        <v>7</v>
      </c>
      <c r="C57" s="19"/>
      <c r="D57" s="27"/>
      <c r="E57" s="28"/>
      <c r="F57" s="28"/>
      <c r="G57" s="21"/>
    </row>
    <row r="58" spans="1:7" ht="12.75">
      <c r="A58" s="17"/>
      <c r="B58" s="18" t="s">
        <v>13</v>
      </c>
      <c r="C58" s="19">
        <v>223</v>
      </c>
      <c r="D58" s="20">
        <f>G58*58.7%</f>
        <v>13501.000000000002</v>
      </c>
      <c r="E58" s="20">
        <f>G58*18.4%</f>
        <v>4232</v>
      </c>
      <c r="F58" s="20">
        <f>G58*22.9%</f>
        <v>5267</v>
      </c>
      <c r="G58" s="65">
        <v>23000</v>
      </c>
    </row>
    <row r="59" spans="1:7" ht="12.75">
      <c r="A59" s="17"/>
      <c r="B59" s="18" t="s">
        <v>14</v>
      </c>
      <c r="C59" s="19">
        <v>223</v>
      </c>
      <c r="D59" s="20">
        <f>G59*58.7%</f>
        <v>54994.07529000001</v>
      </c>
      <c r="E59" s="20">
        <f>G59*18.4%</f>
        <v>17238.347279999998</v>
      </c>
      <c r="F59" s="20">
        <f>G59*22.9%</f>
        <v>21454.24743</v>
      </c>
      <c r="G59" s="65">
        <v>93686.67</v>
      </c>
    </row>
    <row r="60" spans="1:7" ht="32.25" thickBot="1">
      <c r="A60" s="29">
        <v>9</v>
      </c>
      <c r="B60" s="45" t="s">
        <v>20</v>
      </c>
      <c r="C60" s="46"/>
      <c r="D60" s="47">
        <f>D56+D51</f>
        <v>20834332.3014675</v>
      </c>
      <c r="E60" s="47">
        <f>E56+E51</f>
        <v>6530693.600459999</v>
      </c>
      <c r="F60" s="47">
        <f>F56+F51</f>
        <v>8688264.1005725</v>
      </c>
      <c r="G60" s="48">
        <f>G56+G51</f>
        <v>36053290.0025</v>
      </c>
    </row>
    <row r="61" spans="1:7" ht="12.75">
      <c r="A61" s="30"/>
      <c r="B61" s="34" t="s">
        <v>36</v>
      </c>
      <c r="C61" s="31"/>
      <c r="D61" s="32"/>
      <c r="E61" s="32"/>
      <c r="F61" s="32"/>
      <c r="G61" s="33"/>
    </row>
    <row r="62" spans="1:9" ht="12.75" customHeight="1">
      <c r="A62" s="30"/>
      <c r="B62" s="34" t="s">
        <v>63</v>
      </c>
      <c r="C62" s="1"/>
      <c r="D62" s="37"/>
      <c r="E62" s="54" t="s">
        <v>37</v>
      </c>
      <c r="F62" s="36"/>
      <c r="G62" s="33"/>
      <c r="H62" s="23"/>
      <c r="I62" s="23"/>
    </row>
    <row r="63" spans="1:7" ht="12.75">
      <c r="A63" s="30"/>
      <c r="B63" s="53" t="s">
        <v>54</v>
      </c>
      <c r="C63" s="35"/>
      <c r="D63" s="36"/>
      <c r="E63" s="36"/>
      <c r="F63" s="36"/>
      <c r="G63" s="33"/>
    </row>
    <row r="64" spans="1:7" ht="12.75">
      <c r="A64" s="30"/>
      <c r="B64" s="39" t="s">
        <v>55</v>
      </c>
      <c r="C64" s="35"/>
      <c r="D64" s="36"/>
      <c r="E64" s="36"/>
      <c r="F64" s="36"/>
      <c r="G64" s="33"/>
    </row>
    <row r="65" spans="1:7" ht="12.75">
      <c r="A65" s="30"/>
      <c r="B65" s="39" t="s">
        <v>56</v>
      </c>
      <c r="C65" s="35"/>
      <c r="D65" s="36"/>
      <c r="E65" s="36"/>
      <c r="F65" s="36"/>
      <c r="G65" s="33"/>
    </row>
    <row r="66" spans="1:7" ht="13.5" customHeight="1">
      <c r="A66" s="30"/>
      <c r="B66" s="39" t="s">
        <v>57</v>
      </c>
      <c r="C66" s="35"/>
      <c r="D66" s="36"/>
      <c r="E66" s="36"/>
      <c r="F66" s="36"/>
      <c r="G66" s="33"/>
    </row>
    <row r="67" spans="2:7" ht="12.75" customHeight="1">
      <c r="B67" s="39" t="s">
        <v>65</v>
      </c>
      <c r="C67" s="38"/>
      <c r="D67" s="53"/>
      <c r="E67" s="33"/>
      <c r="F67" s="33"/>
      <c r="G67" s="33"/>
    </row>
    <row r="68" spans="2:9" ht="12.75">
      <c r="B68" s="39"/>
      <c r="C68" s="38"/>
      <c r="D68" s="33"/>
      <c r="E68" s="33"/>
      <c r="F68" s="33"/>
      <c r="G68" s="33"/>
      <c r="H68" s="39"/>
      <c r="I68" s="39"/>
    </row>
    <row r="69" spans="2:9" ht="12.75">
      <c r="B69" s="39"/>
      <c r="C69" s="38"/>
      <c r="D69" s="39"/>
      <c r="E69" s="33"/>
      <c r="F69" s="33"/>
      <c r="G69" s="33"/>
      <c r="H69" s="39"/>
      <c r="I69" s="39"/>
    </row>
    <row r="70" spans="2:9" ht="12.75">
      <c r="B70" s="39"/>
      <c r="C70" s="38"/>
      <c r="D70" s="39"/>
      <c r="E70" s="33"/>
      <c r="F70" s="33"/>
      <c r="G70" s="33"/>
      <c r="H70" s="39"/>
      <c r="I70" s="39"/>
    </row>
    <row r="71" spans="2:9" ht="12.75">
      <c r="B71" s="39"/>
      <c r="C71" s="38"/>
      <c r="D71" s="39"/>
      <c r="E71" s="33"/>
      <c r="F71" s="33"/>
      <c r="G71" s="33"/>
      <c r="H71" s="39"/>
      <c r="I71" s="39"/>
    </row>
    <row r="72" spans="2:9" ht="12.75">
      <c r="B72" s="39"/>
      <c r="C72" s="38"/>
      <c r="D72" s="33"/>
      <c r="E72" s="33"/>
      <c r="F72" s="33"/>
      <c r="G72" s="33"/>
      <c r="H72" s="39"/>
      <c r="I72" s="39"/>
    </row>
    <row r="73" spans="2:9" ht="12.75">
      <c r="B73" s="39"/>
      <c r="C73" s="38"/>
      <c r="D73" s="33"/>
      <c r="E73" s="33"/>
      <c r="F73" s="33"/>
      <c r="G73" s="33"/>
      <c r="H73" s="39"/>
      <c r="I73" s="39"/>
    </row>
    <row r="74" spans="2:9" ht="12.75">
      <c r="B74" s="39"/>
      <c r="C74" s="38"/>
      <c r="D74" s="33"/>
      <c r="E74" s="33"/>
      <c r="F74" s="33"/>
      <c r="G74" s="33"/>
      <c r="H74" s="39"/>
      <c r="I74" s="39"/>
    </row>
    <row r="75" spans="2:9" ht="12.75">
      <c r="B75" s="39"/>
      <c r="C75" s="38"/>
      <c r="D75" s="33"/>
      <c r="E75" s="33"/>
      <c r="F75" s="33"/>
      <c r="G75" s="33"/>
      <c r="H75" s="39"/>
      <c r="I75" s="39"/>
    </row>
    <row r="76" spans="2:9" ht="12.75">
      <c r="B76" s="39"/>
      <c r="C76" s="38"/>
      <c r="D76" s="33"/>
      <c r="E76" s="33"/>
      <c r="F76" s="33"/>
      <c r="G76" s="33"/>
      <c r="H76" s="39"/>
      <c r="I76" s="39"/>
    </row>
    <row r="77" spans="2:9" ht="12.75">
      <c r="B77" s="39"/>
      <c r="C77" s="38"/>
      <c r="D77" s="33"/>
      <c r="E77" s="33"/>
      <c r="F77" s="33"/>
      <c r="G77" s="33"/>
      <c r="H77" s="39"/>
      <c r="I77" s="39"/>
    </row>
    <row r="78" spans="2:9" ht="12.75">
      <c r="B78" s="39"/>
      <c r="C78" s="38"/>
      <c r="D78" s="33"/>
      <c r="E78" s="33"/>
      <c r="F78" s="33"/>
      <c r="G78" s="33"/>
      <c r="H78" s="39"/>
      <c r="I78" s="39"/>
    </row>
  </sheetData>
  <sheetProtection/>
  <mergeCells count="6">
    <mergeCell ref="F1:G1"/>
    <mergeCell ref="F2:G2"/>
    <mergeCell ref="B3:G7"/>
    <mergeCell ref="A12:A13"/>
    <mergeCell ref="B12:B13"/>
    <mergeCell ref="B47:B48"/>
  </mergeCells>
  <printOptions/>
  <pageMargins left="0.5118110236220472" right="0.15748031496062992" top="0.3937007874015748" bottom="0.5511811023622047" header="0.2362204724409449" footer="0.5118110236220472"/>
  <pageSetup fitToHeight="2" horizontalDpi="600" verticalDpi="600" orientation="landscape" paperSize="9" scale="70" r:id="rId3"/>
  <rowBreaks count="1" manualBreakCount="1">
    <brk id="39" max="6" man="1"/>
  </rowBreaks>
  <colBreaks count="1" manualBreakCount="1">
    <brk id="8" max="4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e.kiseleva</dc:creator>
  <cp:keywords/>
  <dc:description/>
  <cp:lastModifiedBy>user</cp:lastModifiedBy>
  <cp:lastPrinted>2015-12-21T07:43:48Z</cp:lastPrinted>
  <dcterms:created xsi:type="dcterms:W3CDTF">2010-12-03T07:33:05Z</dcterms:created>
  <dcterms:modified xsi:type="dcterms:W3CDTF">2015-12-22T05:12:27Z</dcterms:modified>
  <cp:category/>
  <cp:version/>
  <cp:contentType/>
  <cp:contentStatus/>
</cp:coreProperties>
</file>